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Liinid\SOIDUPLAANID\LÄÄNE 3 ATL 2019\"/>
    </mc:Choice>
  </mc:AlternateContent>
  <bookViews>
    <workbookView xWindow="0" yWindow="0" windowWidth="28800" windowHeight="12440" tabRatio="926" activeTab="6"/>
  </bookViews>
  <sheets>
    <sheet name="KV1 1-5" sheetId="260" r:id="rId1"/>
    <sheet name="KV2 1-5 " sheetId="261" r:id="rId2"/>
    <sheet name="KV3 1-5 " sheetId="262" r:id="rId3"/>
    <sheet name="KV4 1-5" sheetId="263" r:id="rId4"/>
    <sheet name="KV5 1-5" sheetId="264" r:id="rId5"/>
    <sheet name="KV6 1-5" sheetId="265" r:id="rId6"/>
    <sheet name="KV7 1-5" sheetId="266" r:id="rId7"/>
    <sheet name="Jelgava" sheetId="126" state="hidden" r:id="rId8"/>
    <sheet name="Talava" sheetId="1" state="hidden" r:id="rId9"/>
    <sheet name="Design Ufa RUS" sheetId="124" state="hidden" r:id="rId10"/>
  </sheets>
  <definedNames>
    <definedName name="ByHour1">#REF!</definedName>
    <definedName name="ByHour2">#REF!</definedName>
    <definedName name="ByHour3">#REF!</definedName>
    <definedName name="Prinditiitlid" localSheetId="9">'Design Ufa RUS'!$A:$F</definedName>
    <definedName name="Prinditiitlid" localSheetId="7">Jelgava!$A:$F</definedName>
    <definedName name="Prinditiitlid" localSheetId="8">Talava!$A:$F</definedName>
    <definedName name="_xlnm.Print_Area" localSheetId="2">'KV3 1-5 '!$A$1:$L$59</definedName>
    <definedName name="_xlnm.Print_Area" localSheetId="5">'KV6 1-5'!$A$1:$O$75</definedName>
    <definedName name="_xlnm.Print_Titles" localSheetId="0">'KV1 1-5'!$A:$F</definedName>
    <definedName name="_xlnm.Print_Titles" localSheetId="1">'KV2 1-5 '!$A:$F</definedName>
    <definedName name="_xlnm.Print_Titles" localSheetId="2">'KV3 1-5 '!$A:$F</definedName>
    <definedName name="_xlnm.Print_Titles" localSheetId="3">'KV4 1-5'!$A:$F</definedName>
    <definedName name="Table1" localSheetId="9">'Design Ufa RUS'!$G$5:$H$20</definedName>
    <definedName name="Table1" localSheetId="7">Jelgava!$G$3:$H$19</definedName>
    <definedName name="Table1" localSheetId="0">'KV1 1-5'!$G$17:$G$32</definedName>
    <definedName name="Table1" localSheetId="1">'KV2 1-5 '!$G$17:$G$32</definedName>
    <definedName name="Table1" localSheetId="2">'KV3 1-5 '!$G$17:$G$32</definedName>
    <definedName name="Table1" localSheetId="3">'KV4 1-5'!$G$17:$G$28</definedName>
    <definedName name="Table1">Talava!$G$5:$H$23</definedName>
    <definedName name="Table1_1" localSheetId="0">'KV1 1-5'!$G$17:$G$34</definedName>
    <definedName name="Table2" localSheetId="9">'Design Ufa RUS'!$G$25:$H$40</definedName>
    <definedName name="Table2" localSheetId="7">Jelgava!$G$23:$H$39</definedName>
    <definedName name="Table2" localSheetId="0">'KV1 1-5'!$G$40:$G$54</definedName>
    <definedName name="Table2" localSheetId="1">'KV2 1-5 '!$G$36:$G$49</definedName>
    <definedName name="Table2" localSheetId="2">'KV3 1-5 '!$G$36:$G$51</definedName>
    <definedName name="Table2" localSheetId="3">'KV4 1-5'!$G$32:$G$43</definedName>
    <definedName name="Table2">Talava!$G$28:$H$46</definedName>
    <definedName name="Table2_1" localSheetId="0">'KV1 1-5'!$G$40:$G$57</definedName>
    <definedName name="Table2_1" localSheetId="1">'KV2 1-5 '!$G$36:$G$49</definedName>
    <definedName name="TimeTable1" localSheetId="9">'Design Ufa RUS'!$G$7:$H$16</definedName>
    <definedName name="TimeTable1" localSheetId="7">Jelgava!$G$6:$H$15</definedName>
    <definedName name="TimeTable1" localSheetId="0">'KV1 1-5'!$G$21:$G$22</definedName>
    <definedName name="TimeTable1" localSheetId="1">'KV2 1-5 '!$G$20:$G$21</definedName>
    <definedName name="TimeTable1" localSheetId="2">'KV3 1-5 '!$G$20:$G$22</definedName>
    <definedName name="TimeTable1" localSheetId="3">'KV4 1-5'!$G$20:$G$21</definedName>
    <definedName name="TimeTable1">Talava!$G$7:$H$16</definedName>
    <definedName name="TimeTable1_1" localSheetId="0">'KV1 1-5'!$G$20:$G$21</definedName>
    <definedName name="TimeTable2" localSheetId="9">'Design Ufa RUS'!$G$27:$H$36</definedName>
    <definedName name="TimeTable2" localSheetId="7">Jelgava!$G$26:$H$35</definedName>
    <definedName name="TimeTable2" localSheetId="0">'KV1 1-5'!$G$43:$G$46</definedName>
    <definedName name="TimeTable2" localSheetId="1">'KV2 1-5 '!$G$39:$G$40</definedName>
    <definedName name="TimeTable2" localSheetId="2">'KV3 1-5 '!$G$39:$G$45</definedName>
    <definedName name="TimeTable2" localSheetId="3">'KV4 1-5'!$G$35:$G$35</definedName>
    <definedName name="TimeTable2">Talava!$G$30:$H$39</definedName>
    <definedName name="TimeTable2_1" localSheetId="0">'KV1 1-5'!$G$43:$G$44</definedName>
    <definedName name="TimeTable2_1" localSheetId="3">'KV4 1-5'!$G$35:$G$36</definedName>
  </definedNames>
  <calcPr calcId="152511"/>
  <fileRecoveryPr autoRecover="0"/>
</workbook>
</file>

<file path=xl/calcChain.xml><?xml version="1.0" encoding="utf-8"?>
<calcChain xmlns="http://schemas.openxmlformats.org/spreadsheetml/2006/main">
  <c r="H4" i="126" l="1"/>
  <c r="H24" i="126"/>
  <c r="H6" i="124"/>
  <c r="H26" i="124"/>
  <c r="H29" i="1"/>
  <c r="H6" i="1"/>
  <c r="E36" i="124"/>
  <c r="E31" i="1"/>
  <c r="B31" i="124"/>
  <c r="C27" i="126"/>
  <c r="E33" i="124"/>
  <c r="E34" i="1"/>
  <c r="C31" i="1"/>
  <c r="B27" i="124"/>
  <c r="G42" i="1"/>
  <c r="E37" i="1"/>
  <c r="B14" i="124"/>
  <c r="C35" i="126"/>
  <c r="E9" i="126"/>
  <c r="E16" i="124"/>
  <c r="E35" i="1"/>
  <c r="H19" i="124"/>
  <c r="B34" i="1"/>
  <c r="B39" i="1"/>
  <c r="B9" i="126"/>
  <c r="C31" i="124"/>
  <c r="G37" i="126"/>
  <c r="E6" i="126"/>
  <c r="G39" i="124"/>
  <c r="C33" i="1"/>
  <c r="C29" i="124"/>
  <c r="C36" i="124"/>
  <c r="B33" i="1"/>
  <c r="B8" i="126"/>
  <c r="E31" i="126"/>
  <c r="E28" i="126"/>
  <c r="C12" i="1"/>
  <c r="E29" i="126"/>
  <c r="B33" i="124"/>
  <c r="B28" i="124"/>
  <c r="C6" i="126"/>
  <c r="B13" i="124"/>
  <c r="B8" i="1"/>
  <c r="E38" i="1"/>
  <c r="E10" i="126"/>
  <c r="H38" i="124"/>
  <c r="C34" i="124"/>
  <c r="C32" i="124"/>
  <c r="B32" i="124"/>
  <c r="G41" i="1"/>
  <c r="F2" i="1"/>
  <c r="L1" i="126"/>
  <c r="E12" i="124"/>
  <c r="H16" i="126"/>
  <c r="F2" i="124"/>
  <c r="C13" i="1"/>
  <c r="H17" i="126"/>
  <c r="E28" i="124"/>
  <c r="B13" i="126"/>
  <c r="F1" i="126"/>
  <c r="E27" i="124"/>
  <c r="C32" i="1"/>
  <c r="C11" i="124"/>
  <c r="B16" i="1"/>
  <c r="C12" i="126"/>
  <c r="B36" i="124"/>
  <c r="C32" i="126"/>
  <c r="A22" i="126"/>
  <c r="E33" i="126"/>
  <c r="B10" i="126"/>
  <c r="C36" i="1"/>
  <c r="G5" i="126"/>
  <c r="B16" i="124"/>
  <c r="C27" i="124"/>
  <c r="B13" i="1"/>
  <c r="E15" i="126"/>
  <c r="C15" i="1"/>
  <c r="C16" i="124"/>
  <c r="H41" i="1"/>
  <c r="C15" i="126"/>
  <c r="B9" i="1"/>
  <c r="C14" i="1"/>
  <c r="C10" i="126"/>
  <c r="B27" i="126"/>
  <c r="E33" i="1"/>
  <c r="G38" i="124"/>
  <c r="C10" i="1"/>
  <c r="B8" i="124"/>
  <c r="B29" i="126"/>
  <c r="B11" i="124"/>
  <c r="E30" i="1"/>
  <c r="E12" i="1"/>
  <c r="B36" i="1"/>
  <c r="B33" i="126"/>
  <c r="H37" i="126"/>
  <c r="G25" i="126"/>
  <c r="B7" i="126"/>
  <c r="E9" i="1"/>
  <c r="B10" i="124"/>
  <c r="E7" i="1"/>
  <c r="E29" i="124"/>
  <c r="E7" i="126"/>
  <c r="C11" i="1"/>
  <c r="B15" i="124"/>
  <c r="C39" i="1"/>
  <c r="E14" i="124"/>
  <c r="C7" i="126"/>
  <c r="B35" i="126"/>
  <c r="C8" i="1"/>
  <c r="B30" i="1"/>
  <c r="B32" i="1"/>
  <c r="B32" i="126"/>
  <c r="G19" i="124"/>
  <c r="G17" i="126"/>
  <c r="B15" i="1"/>
  <c r="E39" i="1"/>
  <c r="B7" i="1"/>
  <c r="C30" i="1"/>
  <c r="C14" i="126"/>
  <c r="B28" i="126"/>
  <c r="C26" i="126"/>
  <c r="E30" i="124"/>
  <c r="C15" i="124"/>
  <c r="B34" i="124"/>
  <c r="G36" i="126"/>
  <c r="C9" i="1"/>
  <c r="C37" i="1"/>
  <c r="B12" i="124"/>
  <c r="C38" i="1"/>
  <c r="C12" i="124"/>
  <c r="C28" i="126"/>
  <c r="C8" i="124"/>
  <c r="E12" i="126"/>
  <c r="O1" i="126"/>
  <c r="C33" i="126"/>
  <c r="C11" i="126"/>
  <c r="E34" i="124"/>
  <c r="B30" i="124"/>
  <c r="E35" i="124"/>
  <c r="C10" i="124"/>
  <c r="E32" i="124"/>
  <c r="E15" i="1"/>
  <c r="C13" i="126"/>
  <c r="E8" i="124"/>
  <c r="B6" i="126"/>
  <c r="E11" i="1"/>
  <c r="E26" i="126"/>
  <c r="B14" i="126"/>
  <c r="C31" i="126"/>
  <c r="G16" i="126"/>
  <c r="E10" i="124"/>
  <c r="E31" i="124"/>
  <c r="H5" i="126"/>
  <c r="E36" i="1"/>
  <c r="C28" i="124"/>
  <c r="E34" i="126"/>
  <c r="B10" i="1"/>
  <c r="C9" i="124"/>
  <c r="E9" i="124"/>
  <c r="E8" i="1"/>
  <c r="C35" i="1"/>
  <c r="E35" i="126"/>
  <c r="B31" i="1"/>
  <c r="C29" i="126"/>
  <c r="G18" i="1"/>
  <c r="B34" i="126"/>
  <c r="B26" i="126"/>
  <c r="E16" i="1"/>
  <c r="C13" i="124"/>
  <c r="C9" i="126"/>
  <c r="B11" i="126"/>
  <c r="B35" i="1"/>
  <c r="B11" i="1"/>
  <c r="E11" i="124"/>
  <c r="E30" i="126"/>
  <c r="C14" i="124"/>
  <c r="E11" i="126"/>
  <c r="B12" i="126"/>
  <c r="C7" i="124"/>
  <c r="E32" i="1"/>
  <c r="C30" i="124"/>
  <c r="C30" i="126"/>
  <c r="B35" i="124"/>
  <c r="H19" i="1"/>
  <c r="E10" i="1"/>
  <c r="C16" i="1"/>
  <c r="E15" i="124"/>
  <c r="B29" i="124"/>
  <c r="H36" i="126"/>
  <c r="G18" i="124"/>
  <c r="B15" i="126"/>
  <c r="C33" i="124"/>
  <c r="B37" i="1"/>
  <c r="B30" i="126"/>
  <c r="B38" i="1"/>
  <c r="B7" i="124"/>
  <c r="E13" i="126"/>
  <c r="E14" i="1"/>
  <c r="E8" i="126"/>
  <c r="G19" i="1"/>
  <c r="E13" i="124"/>
  <c r="E14" i="126"/>
  <c r="A2" i="126"/>
  <c r="E7" i="124"/>
  <c r="C34" i="126"/>
  <c r="C35" i="124"/>
  <c r="B14" i="1"/>
  <c r="C34" i="1"/>
  <c r="B9" i="124"/>
  <c r="H42" i="1"/>
  <c r="C7" i="1"/>
  <c r="H18" i="1"/>
  <c r="E13" i="1"/>
  <c r="C8" i="126"/>
  <c r="H39" i="124"/>
  <c r="H18" i="124"/>
  <c r="H25" i="126"/>
  <c r="B31" i="126"/>
  <c r="B12" i="1"/>
  <c r="E27" i="126"/>
  <c r="E32" i="126"/>
  <c r="F21" i="126"/>
  <c r="D10" i="124" l="1"/>
  <c r="A7" i="126"/>
  <c r="A38" i="1"/>
  <c r="A12" i="126"/>
  <c r="A9" i="124"/>
  <c r="A33" i="126"/>
  <c r="D36" i="124"/>
  <c r="D30" i="1"/>
  <c r="A26" i="126"/>
  <c r="G22" i="1"/>
  <c r="A27" i="126"/>
  <c r="A16" i="124"/>
  <c r="A6" i="126"/>
  <c r="A13" i="124"/>
  <c r="H18" i="126"/>
  <c r="A29" i="126"/>
  <c r="D32" i="124"/>
  <c r="D12" i="124"/>
  <c r="D38" i="1"/>
  <c r="A33" i="1"/>
  <c r="D37" i="1"/>
  <c r="A11" i="124"/>
  <c r="G20" i="124"/>
  <c r="D30" i="124"/>
  <c r="D35" i="1"/>
  <c r="A28" i="124"/>
  <c r="D13" i="1"/>
  <c r="A12" i="124"/>
  <c r="F25" i="1"/>
  <c r="D14" i="124"/>
  <c r="A32" i="124"/>
  <c r="A35" i="124"/>
  <c r="G40" i="124"/>
  <c r="H22" i="1"/>
  <c r="D7" i="124"/>
  <c r="G18" i="126"/>
  <c r="D8" i="1"/>
  <c r="G45" i="1"/>
  <c r="D11" i="124"/>
  <c r="L21" i="126"/>
  <c r="A29" i="124"/>
  <c r="H20" i="124"/>
  <c r="H40" i="124"/>
  <c r="D33" i="124"/>
  <c r="D34" i="1"/>
  <c r="A37" i="1"/>
  <c r="A36" i="124"/>
  <c r="D10" i="1"/>
  <c r="A12" i="1"/>
  <c r="D36" i="1"/>
  <c r="A10" i="126"/>
  <c r="A34" i="126"/>
  <c r="D34" i="124"/>
  <c r="D35" i="124"/>
  <c r="D14" i="1"/>
  <c r="A11" i="126"/>
  <c r="D31" i="1"/>
  <c r="A14" i="1"/>
  <c r="A14" i="126"/>
  <c r="D13" i="124"/>
  <c r="A35" i="1"/>
  <c r="A8" i="124"/>
  <c r="A10" i="1"/>
  <c r="D39" i="1"/>
  <c r="O21" i="126"/>
  <c r="A39" i="1"/>
  <c r="D16" i="1"/>
  <c r="A13" i="1"/>
  <c r="A9" i="126"/>
  <c r="A31" i="126"/>
  <c r="A36" i="1"/>
  <c r="D12" i="1"/>
  <c r="H45" i="1"/>
  <c r="A33" i="124"/>
  <c r="D27" i="124"/>
  <c r="A31" i="1"/>
  <c r="G38" i="126"/>
  <c r="D15" i="1"/>
  <c r="A11" i="1"/>
  <c r="A9" i="1"/>
  <c r="F22" i="124"/>
  <c r="A15" i="124"/>
  <c r="D28" i="124"/>
  <c r="A34" i="1"/>
  <c r="A8" i="1"/>
  <c r="D11" i="1"/>
  <c r="D29" i="124"/>
  <c r="A10" i="124"/>
  <c r="A15" i="126"/>
  <c r="A34" i="124"/>
  <c r="D9" i="124"/>
  <c r="D8" i="124"/>
  <c r="D9" i="1"/>
  <c r="A13" i="126"/>
  <c r="D15" i="124"/>
  <c r="A32" i="1"/>
  <c r="A16" i="1"/>
  <c r="A32" i="126"/>
  <c r="A8" i="126"/>
  <c r="A30" i="124"/>
  <c r="D7" i="1"/>
  <c r="D31" i="124"/>
  <c r="D16" i="124"/>
  <c r="A14" i="124"/>
  <c r="A15" i="1"/>
  <c r="A35" i="126"/>
  <c r="D33" i="1"/>
  <c r="A31" i="124"/>
  <c r="A30" i="126"/>
  <c r="H38" i="126"/>
  <c r="D32" i="1"/>
  <c r="A28" i="126"/>
</calcChain>
</file>

<file path=xl/sharedStrings.xml><?xml version="1.0" encoding="utf-8"?>
<sst xmlns="http://schemas.openxmlformats.org/spreadsheetml/2006/main" count="968" uniqueCount="301">
  <si>
    <t>Nr.</t>
  </si>
  <si>
    <t>01</t>
  </si>
  <si>
    <t>1-7</t>
  </si>
  <si>
    <t xml:space="preserve">Pārvadātāja nosaukums, zīmogs ( spiedogs ) un </t>
  </si>
  <si>
    <t>atbildīgās personas paraksts:</t>
  </si>
  <si>
    <t>Attālums km no maršruta sākuma</t>
  </si>
  <si>
    <t xml:space="preserve">Attālums km līdz nākoš. pieturai </t>
  </si>
  <si>
    <t>Pieturas kods</t>
  </si>
  <si>
    <t>Braukšanas laiks līdz nākošai pieturai</t>
  </si>
  <si>
    <t>Pieturas nosaukums</t>
  </si>
  <si>
    <t xml:space="preserve">Reiss </t>
  </si>
  <si>
    <t>Reiss</t>
  </si>
  <si>
    <t>Reisa izpildes dienas</t>
  </si>
  <si>
    <t>Reisa garums (km)</t>
  </si>
  <si>
    <t>Reisa izpildes laiks (st.,min.)</t>
  </si>
  <si>
    <t>Braukšanas laiks reisā</t>
  </si>
  <si>
    <t>Reisa satiksmes ātrums (km/n)</t>
  </si>
  <si>
    <t>Reisa vid.tehn.ātrums (km/n)</t>
  </si>
  <si>
    <t>Autovadītāju skaits reisā</t>
  </si>
  <si>
    <t xml:space="preserve">             maršrutā</t>
  </si>
  <si>
    <t xml:space="preserve">Maršrutas </t>
  </si>
  <si>
    <t>Stotelės pavadinimas</t>
  </si>
  <si>
    <t>Atstumas km nuo maršruto pradžios</t>
  </si>
  <si>
    <t>Atstumas km iki sekančios stotelės</t>
  </si>
  <si>
    <t>Stotelės kodas</t>
  </si>
  <si>
    <t>Trukmė iki sekančios stotelės</t>
  </si>
  <si>
    <t xml:space="preserve">Reisas </t>
  </si>
  <si>
    <t>Reisas</t>
  </si>
  <si>
    <t>Reiso savaitės dienos</t>
  </si>
  <si>
    <t>Reiso vidutinis greitis (km/h)</t>
  </si>
  <si>
    <t>Reiso trukmė (min)</t>
  </si>
  <si>
    <t>Reiso ilgis (km)</t>
  </si>
  <si>
    <t xml:space="preserve">Attālums km līdz nākošai pieturai </t>
  </si>
  <si>
    <t>AUTOBUSU KUSTĪBAS SARAKSTS MARŠRUTĀ Nr.</t>
  </si>
  <si>
    <t>km pilsētas robežās</t>
  </si>
  <si>
    <t>km ārpus pilsētas robežām</t>
  </si>
  <si>
    <t xml:space="preserve">Maršruta kods: </t>
  </si>
  <si>
    <t>SIA "JELGAVAS
 AUTOBUSU PARKS"</t>
  </si>
  <si>
    <t>SIA "JELGAVAS 
AUTOBUSU PARKS"</t>
  </si>
  <si>
    <t>reg 80213342</t>
  </si>
  <si>
    <t>Liini teenindab</t>
  </si>
  <si>
    <t>Peatus</t>
  </si>
  <si>
    <t>Kaugus liini algusest</t>
  </si>
  <si>
    <t xml:space="preserve">Peatuste vaheline kaugus </t>
  </si>
  <si>
    <t>Peatuse kood</t>
  </si>
  <si>
    <t>Sõiduaeg järgmise peatuseni</t>
  </si>
  <si>
    <t>Reis</t>
  </si>
  <si>
    <t>Töötamise päevad</t>
  </si>
  <si>
    <t>Veootsa pikkus (km)</t>
  </si>
  <si>
    <t>Sõiduaeg (h.,min.)</t>
  </si>
  <si>
    <t>Reisi kiirus (km/h)</t>
  </si>
  <si>
    <t>10119 Tallinn</t>
  </si>
  <si>
    <t>1-5</t>
  </si>
  <si>
    <t/>
  </si>
  <si>
    <t>MTÜ Põhja-Eesti Ühistranspordikeskus</t>
  </si>
  <si>
    <t xml:space="preserve"> </t>
  </si>
  <si>
    <t>KV5</t>
  </si>
  <si>
    <t>KV6</t>
  </si>
  <si>
    <t>KV7</t>
  </si>
  <si>
    <t>Roosikrantsi 12/1</t>
  </si>
  <si>
    <t>Nr.KV1</t>
  </si>
  <si>
    <t>Põllküla - Kloogaranna - Laulasmaa</t>
  </si>
  <si>
    <t>KV1-01</t>
  </si>
  <si>
    <t>Põllküla</t>
  </si>
  <si>
    <t>21788-1</t>
  </si>
  <si>
    <t>Aida</t>
  </si>
  <si>
    <t>21711-1</t>
  </si>
  <si>
    <t>Adruvahi</t>
  </si>
  <si>
    <t>21799-1</t>
  </si>
  <si>
    <t>Kloogaranna rongijaam</t>
  </si>
  <si>
    <t>21796-1</t>
  </si>
  <si>
    <t>Kloogaranna noortelaager</t>
  </si>
  <si>
    <t>21714-1</t>
  </si>
  <si>
    <t>Kõltsu mõis</t>
  </si>
  <si>
    <t>21748-1</t>
  </si>
  <si>
    <t>47401-1</t>
  </si>
  <si>
    <t>Laulasmaa - Kloogaranna - Põllküla</t>
  </si>
  <si>
    <t>21749-1</t>
  </si>
  <si>
    <t>21715-1</t>
  </si>
  <si>
    <t>21729-1</t>
  </si>
  <si>
    <t>21710-1</t>
  </si>
  <si>
    <t>Märkused</t>
  </si>
  <si>
    <t>Liini teenindamine toimub ainult koolipäevadel 1-5</t>
  </si>
  <si>
    <t>Sõitjate sisenemine ja väljumine toimub kõikides liiklusmärgiga 541a tähistatud bussipeatustes ning Lääne-Harju Vallavalitsuse, Ühistranspordikeskuse ja Vedaja vahel kokku lepitud peatumiskohtades</t>
  </si>
  <si>
    <t>Nr.KV2</t>
  </si>
  <si>
    <t>Tõmmiku - Meremõisa - Keila-Joa - Laulasmaa</t>
  </si>
  <si>
    <t>KV2-01</t>
  </si>
  <si>
    <t>Tõmmiku</t>
  </si>
  <si>
    <t>21756-1</t>
  </si>
  <si>
    <t>Muuluka</t>
  </si>
  <si>
    <t>21739-1</t>
  </si>
  <si>
    <t>Käesalu</t>
  </si>
  <si>
    <t>21721-1</t>
  </si>
  <si>
    <t>Keila-Joa</t>
  </si>
  <si>
    <t>21708-1</t>
  </si>
  <si>
    <t>Kungla</t>
  </si>
  <si>
    <t>21763-1</t>
  </si>
  <si>
    <t>Meremõisa</t>
  </si>
  <si>
    <t>21735-1</t>
  </si>
  <si>
    <t>Tornimäe</t>
  </si>
  <si>
    <t>21751-1</t>
  </si>
  <si>
    <t>Laulasmaa - Meremõisa - Tõmmiku</t>
  </si>
  <si>
    <t>KV2-02</t>
  </si>
  <si>
    <t>21752-1</t>
  </si>
  <si>
    <t>21734-1</t>
  </si>
  <si>
    <t>21764-1</t>
  </si>
  <si>
    <t>21720-1</t>
  </si>
  <si>
    <t>21738-1</t>
  </si>
  <si>
    <t>21755-1</t>
  </si>
  <si>
    <t>Nr.KV3</t>
  </si>
  <si>
    <t>Internaatkool - Loigu - Keila-Joa - Laulasmaa</t>
  </si>
  <si>
    <t>KV3-01</t>
  </si>
  <si>
    <t>Internaatkool</t>
  </si>
  <si>
    <t>21736-1</t>
  </si>
  <si>
    <t>Vääna tee</t>
  </si>
  <si>
    <t>21791-1</t>
  </si>
  <si>
    <t>Loigu</t>
  </si>
  <si>
    <t>21578-1</t>
  </si>
  <si>
    <t>Keila-Joa mõis</t>
  </si>
  <si>
    <t>47402-1</t>
  </si>
  <si>
    <t>Laulasmaa - Keila-Joa - Loigu- Internaatkool</t>
  </si>
  <si>
    <t>21579-1</t>
  </si>
  <si>
    <t>21792-1</t>
  </si>
  <si>
    <t>21737-1</t>
  </si>
  <si>
    <t>Nr.KV4</t>
  </si>
  <si>
    <t>Lohusalu - Laulasmaa</t>
  </si>
  <si>
    <t>KV4-01</t>
  </si>
  <si>
    <t>Lohusalu</t>
  </si>
  <si>
    <t>21727-1</t>
  </si>
  <si>
    <t>Pansionaat</t>
  </si>
  <si>
    <t>21742-1</t>
  </si>
  <si>
    <t>Heliküla</t>
  </si>
  <si>
    <t>21702-1</t>
  </si>
  <si>
    <t>Puhkekodu</t>
  </si>
  <si>
    <t>21744-1</t>
  </si>
  <si>
    <t>Laulasmaa- Lohusalu</t>
  </si>
  <si>
    <t>21745-1</t>
  </si>
  <si>
    <t>21703-1</t>
  </si>
  <si>
    <t>21743-1</t>
  </si>
  <si>
    <t>21726-1</t>
  </si>
  <si>
    <t>Keila-Joa - Lehola - Keila - Laulasmaa</t>
  </si>
  <si>
    <t>21709-1</t>
  </si>
  <si>
    <t>Laulasmaa</t>
  </si>
  <si>
    <t>21722-1</t>
  </si>
  <si>
    <t>Treppoja</t>
  </si>
  <si>
    <t>21753-1</t>
  </si>
  <si>
    <t>Raudkotka</t>
  </si>
  <si>
    <t>21790-1</t>
  </si>
  <si>
    <t>Türnpu park</t>
  </si>
  <si>
    <t>21759-1</t>
  </si>
  <si>
    <t>21725-1</t>
  </si>
  <si>
    <t>Kulna</t>
  </si>
  <si>
    <t>21719-1</t>
  </si>
  <si>
    <t>Pusuvälja</t>
  </si>
  <si>
    <t>21746-1</t>
  </si>
  <si>
    <t>Keskväljak</t>
  </si>
  <si>
    <t>21822-1</t>
  </si>
  <si>
    <t>Pargi</t>
  </si>
  <si>
    <t>21808-1</t>
  </si>
  <si>
    <t>Keila kool</t>
  </si>
  <si>
    <t>21839-1</t>
  </si>
  <si>
    <t>Tervisekeskus/Harju KEK</t>
  </si>
  <si>
    <t>21820-1</t>
  </si>
  <si>
    <t>Karjaküla</t>
  </si>
  <si>
    <t>21706-1</t>
  </si>
  <si>
    <t>Uuetoa</t>
  </si>
  <si>
    <t>21768-1</t>
  </si>
  <si>
    <t>21760-1</t>
  </si>
  <si>
    <t>21789-1</t>
  </si>
  <si>
    <t>21754-1</t>
  </si>
  <si>
    <t>Laulasmaa - Keila - Raudkotka - Keila-Joa</t>
  </si>
  <si>
    <t>Karjaküla kalmistu</t>
  </si>
  <si>
    <t>21766-1</t>
  </si>
  <si>
    <t>21769-1</t>
  </si>
  <si>
    <t>21819-1</t>
  </si>
  <si>
    <t>21809-1</t>
  </si>
  <si>
    <t>Kultuurikeskus/Keskväljak</t>
  </si>
  <si>
    <t>21821-1</t>
  </si>
  <si>
    <t>21838-1</t>
  </si>
  <si>
    <t>21747-1</t>
  </si>
  <si>
    <t>21718-1</t>
  </si>
  <si>
    <t>21740-1</t>
  </si>
  <si>
    <t>21795-1</t>
  </si>
  <si>
    <t>Nahkjala - Lehola - Ohtu - Karjaküla - Keila - Lehola</t>
  </si>
  <si>
    <t>21775-1</t>
  </si>
  <si>
    <t>Mudaaugu</t>
  </si>
  <si>
    <t>21814-1</t>
  </si>
  <si>
    <t>Jaama</t>
  </si>
  <si>
    <t>21804-1</t>
  </si>
  <si>
    <t>Rõõmu kaubamaja</t>
  </si>
  <si>
    <t>21813-1</t>
  </si>
  <si>
    <t>Tammermaa</t>
  </si>
  <si>
    <t>21794-1</t>
  </si>
  <si>
    <t>Lehola</t>
  </si>
  <si>
    <t>Lehola - Keila - Karjaküla - Ohtu - Lehola - Nahkjala</t>
  </si>
  <si>
    <t>21812-1</t>
  </si>
  <si>
    <t>21805-1</t>
  </si>
  <si>
    <t>Niitvälja</t>
  </si>
  <si>
    <t>*Ohtu (nõudepeatused)</t>
  </si>
  <si>
    <t>*Nahkjala</t>
  </si>
  <si>
    <t>*Maeru (teeristi sissesõit kuni 4 km kaugusele)</t>
  </si>
  <si>
    <t>*Kell 15:50 reisil Ohtu, Nahkjala ja Maeru sissesõit nõudmisel, kui on bussis reisijad</t>
  </si>
  <si>
    <t>Laulasmaa - Klooga</t>
  </si>
  <si>
    <t>Kloogaranna</t>
  </si>
  <si>
    <t>21712-1</t>
  </si>
  <si>
    <t>Klooga raudteejaam</t>
  </si>
  <si>
    <t>21772-1</t>
  </si>
  <si>
    <t>21774-1</t>
  </si>
  <si>
    <t>Klooga - Laulasmaa</t>
  </si>
  <si>
    <t>21773-1</t>
  </si>
  <si>
    <t>Lääne-Harju valla bussiliinide avaliku teenindamise leping Osa 1</t>
  </si>
  <si>
    <t>Lääne-Harju valla eriotstarbeline bussiliin</t>
  </si>
  <si>
    <t>Riigihange 208185 "Lääne-Harju valla bussiliinide teenindamine"</t>
  </si>
  <si>
    <t>Kehtib kuni 31.08.2022</t>
  </si>
  <si>
    <t>ATKO Transport OÜ</t>
  </si>
  <si>
    <t>reg 12739911</t>
  </si>
  <si>
    <t>Ahtri tn 6a, Kesklinna linnaosa</t>
  </si>
  <si>
    <t>10151 Tallinn Harju maakond</t>
  </si>
  <si>
    <t>Arvo Sarapuu</t>
  </si>
  <si>
    <t>Väike Kadri</t>
  </si>
  <si>
    <t>47416-1</t>
  </si>
  <si>
    <t>Põllküla jaam</t>
  </si>
  <si>
    <t>47417-1</t>
  </si>
  <si>
    <t>Karjaaia</t>
  </si>
  <si>
    <t>47406-1</t>
  </si>
  <si>
    <t>Mere põik</t>
  </si>
  <si>
    <t>47422-1</t>
  </si>
  <si>
    <t>Põhja Pauli</t>
  </si>
  <si>
    <t>47405-1</t>
  </si>
  <si>
    <t>Spordihoone</t>
  </si>
  <si>
    <t>47419-1</t>
  </si>
  <si>
    <t>47404-1</t>
  </si>
  <si>
    <t>Niitvälja II (Niitvälja tallid)</t>
  </si>
  <si>
    <t>Niitvälja I (Puidufirma)</t>
  </si>
  <si>
    <t>Sassikaare</t>
  </si>
  <si>
    <t>Metsa-Uuetoa</t>
  </si>
  <si>
    <t>Illurmaa</t>
  </si>
  <si>
    <t>KV5-01</t>
  </si>
  <si>
    <t>Nahkjala teerist</t>
  </si>
  <si>
    <t>Maeru</t>
  </si>
  <si>
    <t>21733-1</t>
  </si>
  <si>
    <t>Kulna jaam</t>
  </si>
  <si>
    <t>47420-1</t>
  </si>
  <si>
    <t>Mõisahärra</t>
  </si>
  <si>
    <t>47415-1</t>
  </si>
  <si>
    <t>Ohtu</t>
  </si>
  <si>
    <t>Tamme tee</t>
  </si>
  <si>
    <t>47421-1</t>
  </si>
  <si>
    <t>Lehola kool</t>
  </si>
  <si>
    <t>KV7-01</t>
  </si>
  <si>
    <t>Postipoiss</t>
  </si>
  <si>
    <t>47412-1</t>
  </si>
  <si>
    <t>Kirjatuvi</t>
  </si>
  <si>
    <t>47411-1</t>
  </si>
  <si>
    <t>Liivoja rist</t>
  </si>
  <si>
    <t>47408-1</t>
  </si>
  <si>
    <t>Karukella</t>
  </si>
  <si>
    <t>47409-1</t>
  </si>
  <si>
    <t>Kurekella</t>
  </si>
  <si>
    <t>47410-1</t>
  </si>
  <si>
    <t>0:00-0:01</t>
  </si>
  <si>
    <t>Kõviste</t>
  </si>
  <si>
    <t>47414-1</t>
  </si>
  <si>
    <t>0:02-0:03</t>
  </si>
  <si>
    <t>Klooga pood</t>
  </si>
  <si>
    <t>Klooga kool</t>
  </si>
  <si>
    <t>47407-1</t>
  </si>
  <si>
    <t>KV6-1</t>
  </si>
  <si>
    <t>Laulasmaa kool</t>
  </si>
  <si>
    <t>21701-1</t>
  </si>
  <si>
    <t>Männiku</t>
  </si>
  <si>
    <t>21824-1</t>
  </si>
  <si>
    <t>Talu</t>
  </si>
  <si>
    <t>21771-1</t>
  </si>
  <si>
    <t>21767-1</t>
  </si>
  <si>
    <t>Benita kodu</t>
  </si>
  <si>
    <t>21798-1</t>
  </si>
  <si>
    <t>21741-1</t>
  </si>
  <si>
    <t>21797-1</t>
  </si>
  <si>
    <t>21823-1</t>
  </si>
  <si>
    <t>21723-1</t>
  </si>
  <si>
    <t>Luuri</t>
  </si>
  <si>
    <t>21731-1</t>
  </si>
  <si>
    <t>Ehitusmarket</t>
  </si>
  <si>
    <t>21810-1</t>
  </si>
  <si>
    <t>Sinilille</t>
  </si>
  <si>
    <t>21850-1</t>
  </si>
  <si>
    <t>SOS lasteküla</t>
  </si>
  <si>
    <t>21816-1</t>
  </si>
  <si>
    <t>Reis Maeruni 47,321km</t>
  </si>
  <si>
    <t>Ohtu sissesõit 3,6km</t>
  </si>
  <si>
    <t>Maeru sissesõit 12,8km</t>
  </si>
  <si>
    <t>Reis arvestatud ilma Ohtu, Nahkjala ja Maeru sissesõiduga</t>
  </si>
  <si>
    <t>21817-1</t>
  </si>
  <si>
    <t>1:06</t>
  </si>
  <si>
    <t>0:01-0:02</t>
  </si>
  <si>
    <t>*Türnpu pargis</t>
  </si>
  <si>
    <t>0:33</t>
  </si>
  <si>
    <t>/allkirjastatud digitaalselt/</t>
  </si>
  <si>
    <t>Andrus Nilisk</t>
  </si>
  <si>
    <t>Sõiduplaan kehtib alates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</si>
</sst>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0"/>
    <numFmt numFmtId="166" formatCode="h:mm;@"/>
    <numFmt numFmtId="167" formatCode="0.000"/>
    <numFmt numFmtId="168" formatCode="0.000;;"/>
    <numFmt numFmtId="169" formatCode="hh:mm;;"/>
    <numFmt numFmtId="170" formatCode="yyyy/mm/dd;@"/>
    <numFmt numFmtId="171" formatCode="000"/>
  </numFmts>
  <fonts count="33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4"/>
      <name val="Arial"/>
      <family val="2"/>
      <charset val="186"/>
    </font>
    <font>
      <b/>
      <sz val="14"/>
      <name val="Arial"/>
      <family val="2"/>
      <charset val="186"/>
    </font>
    <font>
      <b/>
      <sz val="16"/>
      <name val="Arial"/>
      <family val="2"/>
      <charset val="186"/>
    </font>
    <font>
      <b/>
      <sz val="12"/>
      <name val="Arial"/>
      <family val="2"/>
      <charset val="186"/>
    </font>
    <font>
      <b/>
      <sz val="10"/>
      <name val="Arial"/>
      <family val="2"/>
      <charset val="186"/>
    </font>
    <font>
      <b/>
      <sz val="16"/>
      <name val="Arial"/>
      <family val="2"/>
    </font>
    <font>
      <sz val="9"/>
      <name val="Arial"/>
      <family val="2"/>
    </font>
    <font>
      <b/>
      <u/>
      <sz val="16"/>
      <color indexed="10"/>
      <name val="Arial"/>
      <family val="2"/>
      <charset val="186"/>
    </font>
    <font>
      <b/>
      <sz val="10"/>
      <name val="Arial Narrow"/>
      <family val="2"/>
      <charset val="186"/>
    </font>
    <font>
      <sz val="10"/>
      <name val="Arial Narrow"/>
      <family val="2"/>
      <charset val="186"/>
    </font>
    <font>
      <b/>
      <sz val="11"/>
      <name val="Arial Narrow"/>
      <family val="2"/>
      <charset val="186"/>
    </font>
    <font>
      <sz val="14"/>
      <name val="Arial Narrow"/>
      <family val="2"/>
      <charset val="186"/>
    </font>
    <font>
      <b/>
      <sz val="14"/>
      <name val="Arial Narrow"/>
      <family val="2"/>
      <charset val="186"/>
    </font>
    <font>
      <sz val="9"/>
      <name val="Arial Narrow"/>
      <family val="2"/>
      <charset val="186"/>
    </font>
    <font>
      <b/>
      <sz val="12"/>
      <name val="Arial Narrow"/>
      <family val="2"/>
      <charset val="186"/>
    </font>
    <font>
      <sz val="11"/>
      <name val="Arial Narrow"/>
      <family val="2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charset val="186"/>
      <scheme val="minor"/>
    </font>
    <font>
      <b/>
      <u/>
      <sz val="1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9"/>
      <name val="Arial"/>
      <charset val="186"/>
    </font>
    <font>
      <sz val="10"/>
      <color theme="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 style="medium">
        <color indexed="0"/>
      </bottom>
      <diagonal/>
    </border>
    <border>
      <left style="medium">
        <color indexed="64"/>
      </left>
      <right style="thin">
        <color indexed="0"/>
      </right>
      <top style="medium">
        <color indexed="64"/>
      </top>
      <bottom/>
      <diagonal/>
    </border>
    <border>
      <left style="thin">
        <color indexed="0"/>
      </left>
      <right style="thin">
        <color indexed="0"/>
      </right>
      <top style="medium">
        <color indexed="64"/>
      </top>
      <bottom/>
      <diagonal/>
    </border>
    <border>
      <left style="thin">
        <color indexed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0"/>
      </right>
      <top/>
      <bottom/>
      <diagonal/>
    </border>
    <border>
      <left style="thin">
        <color indexed="0"/>
      </left>
      <right style="medium">
        <color indexed="64"/>
      </right>
      <top/>
      <bottom style="thin">
        <color indexed="0"/>
      </bottom>
      <diagonal/>
    </border>
    <border>
      <left style="medium">
        <color indexed="64"/>
      </left>
      <right style="thin">
        <color indexed="0"/>
      </right>
      <top/>
      <bottom style="medium">
        <color indexed="0"/>
      </bottom>
      <diagonal/>
    </border>
    <border>
      <left style="thin">
        <color indexed="0"/>
      </left>
      <right style="medium">
        <color indexed="64"/>
      </right>
      <top/>
      <bottom style="medium">
        <color indexed="0"/>
      </bottom>
      <diagonal/>
    </border>
    <border>
      <left style="thin">
        <color indexed="0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7" fillId="0" borderId="0"/>
    <xf numFmtId="0" fontId="21" fillId="0" borderId="0"/>
  </cellStyleXfs>
  <cellXfs count="585">
    <xf numFmtId="0" fontId="0" fillId="0" borderId="0" xfId="0"/>
    <xf numFmtId="0" fontId="9" fillId="0" borderId="0" xfId="0" applyFont="1"/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0" fillId="0" borderId="3" xfId="0" applyBorder="1"/>
    <xf numFmtId="49" fontId="0" fillId="0" borderId="3" xfId="0" applyNumberFormat="1" applyBorder="1" applyAlignment="1">
      <alignment horizontal="right"/>
    </xf>
    <xf numFmtId="49" fontId="0" fillId="0" borderId="4" xfId="0" applyNumberFormat="1" applyBorder="1" applyAlignment="1">
      <alignment horizontal="right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49" fontId="0" fillId="0" borderId="1" xfId="0" applyNumberForma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horizontal="center"/>
    </xf>
    <xf numFmtId="49" fontId="0" fillId="0" borderId="16" xfId="0" applyNumberFormat="1" applyBorder="1" applyAlignment="1">
      <alignment horizontal="right"/>
    </xf>
    <xf numFmtId="49" fontId="0" fillId="0" borderId="17" xfId="0" applyNumberFormat="1" applyBorder="1" applyAlignment="1">
      <alignment horizontal="right"/>
    </xf>
    <xf numFmtId="0" fontId="9" fillId="0" borderId="18" xfId="0" applyFont="1" applyBorder="1" applyAlignment="1">
      <alignment horizontal="center" vertical="center" wrapText="1"/>
    </xf>
    <xf numFmtId="49" fontId="0" fillId="0" borderId="18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165" fontId="9" fillId="0" borderId="15" xfId="0" applyNumberFormat="1" applyFont="1" applyBorder="1" applyAlignment="1">
      <alignment horizontal="center" vertical="center"/>
    </xf>
    <xf numFmtId="165" fontId="9" fillId="0" borderId="19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8" fillId="0" borderId="0" xfId="0" applyFont="1" applyBorder="1" applyAlignment="1"/>
    <xf numFmtId="164" fontId="0" fillId="0" borderId="4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10" fillId="0" borderId="0" xfId="0" applyFont="1" applyBorder="1" applyAlignment="1">
      <alignment horizontal="right"/>
    </xf>
    <xf numFmtId="0" fontId="9" fillId="0" borderId="0" xfId="0" applyFont="1" applyBorder="1"/>
    <xf numFmtId="0" fontId="0" fillId="0" borderId="0" xfId="0" applyBorder="1" applyAlignment="1">
      <alignment horizontal="center"/>
    </xf>
    <xf numFmtId="0" fontId="5" fillId="0" borderId="0" xfId="0" applyFont="1" applyBorder="1"/>
    <xf numFmtId="0" fontId="6" fillId="0" borderId="0" xfId="0" applyFont="1" applyBorder="1"/>
    <xf numFmtId="0" fontId="5" fillId="0" borderId="0" xfId="0" applyFont="1" applyBorder="1" applyAlignment="1">
      <alignment horizontal="right"/>
    </xf>
    <xf numFmtId="0" fontId="7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9" fontId="7" fillId="0" borderId="0" xfId="0" applyNumberFormat="1" applyFont="1" applyBorder="1"/>
    <xf numFmtId="0" fontId="0" fillId="0" borderId="20" xfId="0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2" fillId="0" borderId="0" xfId="0" applyNumberFormat="1" applyFont="1" applyBorder="1" applyAlignment="1">
      <alignment horizontal="left" shrinkToFit="1"/>
    </xf>
    <xf numFmtId="167" fontId="0" fillId="0" borderId="4" xfId="0" applyNumberFormat="1" applyBorder="1" applyAlignment="1">
      <alignment horizontal="center"/>
    </xf>
    <xf numFmtId="167" fontId="0" fillId="0" borderId="17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49" fontId="14" fillId="0" borderId="18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shrinkToFit="1"/>
    </xf>
    <xf numFmtId="49" fontId="13" fillId="0" borderId="28" xfId="0" applyNumberFormat="1" applyFont="1" applyBorder="1" applyAlignment="1">
      <alignment horizontal="center" vertical="center" shrinkToFit="1"/>
    </xf>
    <xf numFmtId="0" fontId="14" fillId="0" borderId="29" xfId="0" applyFont="1" applyBorder="1"/>
    <xf numFmtId="0" fontId="14" fillId="0" borderId="8" xfId="0" applyFont="1" applyBorder="1"/>
    <xf numFmtId="0" fontId="14" fillId="0" borderId="9" xfId="0" applyFont="1" applyBorder="1" applyAlignment="1">
      <alignment horizontal="right"/>
    </xf>
    <xf numFmtId="0" fontId="14" fillId="0" borderId="10" xfId="0" applyFont="1" applyBorder="1"/>
    <xf numFmtId="0" fontId="14" fillId="0" borderId="0" xfId="0" applyFont="1" applyBorder="1"/>
    <xf numFmtId="0" fontId="14" fillId="0" borderId="30" xfId="0" applyFont="1" applyBorder="1"/>
    <xf numFmtId="0" fontId="14" fillId="0" borderId="12" xfId="0" applyFont="1" applyBorder="1"/>
    <xf numFmtId="0" fontId="14" fillId="0" borderId="13" xfId="0" applyFont="1" applyBorder="1" applyAlignment="1">
      <alignment horizontal="right"/>
    </xf>
    <xf numFmtId="0" fontId="14" fillId="0" borderId="31" xfId="0" applyFont="1" applyBorder="1"/>
    <xf numFmtId="0" fontId="14" fillId="0" borderId="14" xfId="0" applyFont="1" applyBorder="1"/>
    <xf numFmtId="0" fontId="14" fillId="0" borderId="20" xfId="0" applyFont="1" applyBorder="1" applyAlignment="1">
      <alignment horizontal="right"/>
    </xf>
    <xf numFmtId="0" fontId="14" fillId="0" borderId="3" xfId="0" applyFont="1" applyBorder="1"/>
    <xf numFmtId="0" fontId="14" fillId="0" borderId="0" xfId="0" applyFont="1"/>
    <xf numFmtId="0" fontId="13" fillId="0" borderId="2" xfId="0" applyFont="1" applyBorder="1" applyAlignment="1">
      <alignment horizontal="center" vertical="center"/>
    </xf>
    <xf numFmtId="168" fontId="14" fillId="0" borderId="3" xfId="0" applyNumberFormat="1" applyFont="1" applyBorder="1" applyAlignment="1">
      <alignment horizontal="right"/>
    </xf>
    <xf numFmtId="0" fontId="14" fillId="0" borderId="3" xfId="0" applyFont="1" applyBorder="1" applyAlignment="1">
      <alignment horizontal="center"/>
    </xf>
    <xf numFmtId="49" fontId="14" fillId="0" borderId="3" xfId="0" applyNumberFormat="1" applyFont="1" applyBorder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0" fontId="17" fillId="0" borderId="0" xfId="0" applyFont="1" applyBorder="1"/>
    <xf numFmtId="0" fontId="16" fillId="0" borderId="0" xfId="0" applyFont="1" applyBorder="1" applyAlignment="1">
      <alignment horizontal="right"/>
    </xf>
    <xf numFmtId="169" fontId="14" fillId="0" borderId="3" xfId="0" applyNumberFormat="1" applyFont="1" applyBorder="1" applyAlignment="1">
      <alignment horizontal="center"/>
    </xf>
    <xf numFmtId="169" fontId="14" fillId="0" borderId="16" xfId="0" applyNumberFormat="1" applyFont="1" applyBorder="1" applyAlignment="1">
      <alignment horizontal="center"/>
    </xf>
    <xf numFmtId="169" fontId="14" fillId="0" borderId="4" xfId="0" applyNumberFormat="1" applyFont="1" applyBorder="1" applyAlignment="1">
      <alignment horizontal="center"/>
    </xf>
    <xf numFmtId="169" fontId="14" fillId="0" borderId="17" xfId="0" applyNumberFormat="1" applyFont="1" applyBorder="1" applyAlignment="1">
      <alignment horizontal="center"/>
    </xf>
    <xf numFmtId="167" fontId="18" fillId="0" borderId="17" xfId="0" applyNumberFormat="1" applyFont="1" applyBorder="1" applyAlignment="1">
      <alignment horizontal="center" shrinkToFit="1"/>
    </xf>
    <xf numFmtId="167" fontId="18" fillId="0" borderId="4" xfId="0" applyNumberFormat="1" applyFont="1" applyBorder="1" applyAlignment="1">
      <alignment horizontal="center" shrinkToFit="1"/>
    </xf>
    <xf numFmtId="167" fontId="18" fillId="0" borderId="15" xfId="0" applyNumberFormat="1" applyFont="1" applyBorder="1" applyAlignment="1">
      <alignment horizontal="center"/>
    </xf>
    <xf numFmtId="167" fontId="18" fillId="0" borderId="19" xfId="0" applyNumberFormat="1" applyFont="1" applyBorder="1" applyAlignment="1">
      <alignment horizontal="center"/>
    </xf>
    <xf numFmtId="0" fontId="19" fillId="0" borderId="0" xfId="0" applyNumberFormat="1" applyFont="1" applyBorder="1" applyAlignment="1">
      <alignment shrinkToFit="1"/>
    </xf>
    <xf numFmtId="0" fontId="17" fillId="0" borderId="0" xfId="0" applyNumberFormat="1" applyFont="1" applyBorder="1" applyAlignment="1">
      <alignment horizontal="left" shrinkToFit="1"/>
    </xf>
    <xf numFmtId="0" fontId="17" fillId="0" borderId="0" xfId="0" applyFont="1" applyBorder="1" applyAlignment="1"/>
    <xf numFmtId="0" fontId="19" fillId="0" borderId="0" xfId="0" applyFont="1" applyBorder="1" applyAlignment="1"/>
    <xf numFmtId="0" fontId="15" fillId="0" borderId="0" xfId="0" applyFont="1"/>
    <xf numFmtId="49" fontId="15" fillId="0" borderId="0" xfId="0" applyNumberFormat="1" applyFont="1" applyAlignment="1"/>
    <xf numFmtId="171" fontId="13" fillId="0" borderId="3" xfId="0" applyNumberFormat="1" applyFont="1" applyBorder="1" applyAlignment="1">
      <alignment horizontal="center" vertical="center"/>
    </xf>
    <xf numFmtId="171" fontId="13" fillId="0" borderId="16" xfId="0" applyNumberFormat="1" applyFont="1" applyBorder="1" applyAlignment="1">
      <alignment horizontal="center" vertical="center"/>
    </xf>
    <xf numFmtId="171" fontId="13" fillId="0" borderId="3" xfId="0" applyNumberFormat="1" applyFont="1" applyBorder="1" applyAlignment="1">
      <alignment horizontal="center" vertical="center" wrapText="1"/>
    </xf>
    <xf numFmtId="171" fontId="13" fillId="0" borderId="16" xfId="0" applyNumberFormat="1" applyFont="1" applyBorder="1" applyAlignment="1">
      <alignment horizontal="center" vertical="center" wrapText="1"/>
    </xf>
    <xf numFmtId="0" fontId="24" fillId="0" borderId="0" xfId="0" applyFont="1"/>
    <xf numFmtId="0" fontId="26" fillId="0" borderId="0" xfId="0" applyFont="1"/>
    <xf numFmtId="0" fontId="24" fillId="0" borderId="0" xfId="2" applyFont="1" applyFill="1"/>
    <xf numFmtId="0" fontId="4" fillId="0" borderId="0" xfId="6" applyFont="1"/>
    <xf numFmtId="0" fontId="23" fillId="0" borderId="0" xfId="6" applyFont="1"/>
    <xf numFmtId="164" fontId="4" fillId="0" borderId="0" xfId="6" applyNumberFormat="1" applyFont="1"/>
    <xf numFmtId="0" fontId="24" fillId="0" borderId="0" xfId="5" applyFont="1"/>
    <xf numFmtId="0" fontId="24" fillId="0" borderId="0" xfId="2" applyFont="1"/>
    <xf numFmtId="0" fontId="24" fillId="0" borderId="0" xfId="5" applyFont="1" applyBorder="1"/>
    <xf numFmtId="0" fontId="24" fillId="0" borderId="0" xfId="5" applyFont="1" applyBorder="1" applyAlignment="1">
      <alignment horizontal="center"/>
    </xf>
    <xf numFmtId="0" fontId="25" fillId="0" borderId="0" xfId="5" applyFont="1" applyBorder="1"/>
    <xf numFmtId="0" fontId="28" fillId="0" borderId="0" xfId="5" applyNumberFormat="1" applyFont="1" applyBorder="1" applyAlignment="1">
      <alignment horizontal="left" shrinkToFit="1"/>
    </xf>
    <xf numFmtId="0" fontId="24" fillId="0" borderId="0" xfId="5" applyFont="1" applyBorder="1" applyAlignment="1">
      <alignment vertical="center"/>
    </xf>
    <xf numFmtId="0" fontId="25" fillId="0" borderId="0" xfId="5" applyFont="1" applyBorder="1" applyAlignment="1">
      <alignment horizontal="center" shrinkToFit="1"/>
    </xf>
    <xf numFmtId="0" fontId="29" fillId="0" borderId="0" xfId="5" applyFont="1" applyBorder="1" applyAlignment="1">
      <alignment horizontal="right" shrinkToFit="1"/>
    </xf>
    <xf numFmtId="0" fontId="25" fillId="0" borderId="0" xfId="5" applyFont="1" applyBorder="1" applyAlignment="1"/>
    <xf numFmtId="0" fontId="24" fillId="0" borderId="0" xfId="5" applyFont="1" applyFill="1" applyBorder="1"/>
    <xf numFmtId="0" fontId="29" fillId="0" borderId="0" xfId="5" applyNumberFormat="1" applyFont="1" applyBorder="1" applyAlignment="1">
      <alignment horizontal="left" shrinkToFit="1"/>
    </xf>
    <xf numFmtId="0" fontId="25" fillId="0" borderId="0" xfId="2" applyFont="1" applyBorder="1" applyAlignment="1"/>
    <xf numFmtId="0" fontId="24" fillId="0" borderId="0" xfId="2" applyFont="1" applyBorder="1"/>
    <xf numFmtId="0" fontId="25" fillId="0" borderId="43" xfId="5" applyFont="1" applyBorder="1" applyAlignment="1">
      <alignment horizontal="center" vertical="center" wrapText="1"/>
    </xf>
    <xf numFmtId="165" fontId="25" fillId="0" borderId="38" xfId="5" applyNumberFormat="1" applyFont="1" applyBorder="1" applyAlignment="1">
      <alignment horizontal="center" vertical="center" wrapText="1"/>
    </xf>
    <xf numFmtId="49" fontId="25" fillId="0" borderId="40" xfId="5" applyNumberFormat="1" applyFont="1" applyBorder="1" applyAlignment="1">
      <alignment horizontal="center" vertical="center" shrinkToFit="1"/>
    </xf>
    <xf numFmtId="0" fontId="24" fillId="0" borderId="5" xfId="5" applyFont="1" applyBorder="1"/>
    <xf numFmtId="0" fontId="24" fillId="0" borderId="6" xfId="5" applyFont="1" applyBorder="1"/>
    <xf numFmtId="0" fontId="24" fillId="0" borderId="7" xfId="5" applyFont="1" applyBorder="1"/>
    <xf numFmtId="0" fontId="24" fillId="0" borderId="29" xfId="5" applyFont="1" applyBorder="1"/>
    <xf numFmtId="0" fontId="24" fillId="0" borderId="9" xfId="5" applyFont="1" applyBorder="1" applyAlignment="1">
      <alignment horizontal="right"/>
    </xf>
    <xf numFmtId="0" fontId="24" fillId="0" borderId="10" xfId="5" applyFont="1" applyBorder="1"/>
    <xf numFmtId="0" fontId="24" fillId="0" borderId="11" xfId="5" applyFont="1" applyBorder="1"/>
    <xf numFmtId="0" fontId="24" fillId="0" borderId="30" xfId="5" applyFont="1" applyBorder="1"/>
    <xf numFmtId="0" fontId="24" fillId="0" borderId="13" xfId="5" applyFont="1" applyBorder="1" applyAlignment="1">
      <alignment horizontal="right"/>
    </xf>
    <xf numFmtId="0" fontId="24" fillId="0" borderId="21" xfId="5" applyFont="1" applyBorder="1"/>
    <xf numFmtId="0" fontId="24" fillId="0" borderId="22" xfId="5" applyFont="1" applyBorder="1"/>
    <xf numFmtId="0" fontId="24" fillId="0" borderId="23" xfId="5" applyFont="1" applyBorder="1"/>
    <xf numFmtId="0" fontId="24" fillId="0" borderId="0" xfId="5" applyFont="1" applyBorder="1" applyAlignment="1">
      <alignment horizontal="right" shrinkToFit="1"/>
    </xf>
    <xf numFmtId="164" fontId="24" fillId="0" borderId="0" xfId="5" applyNumberFormat="1" applyFont="1" applyBorder="1" applyAlignment="1">
      <alignment horizontal="center"/>
    </xf>
    <xf numFmtId="0" fontId="24" fillId="0" borderId="6" xfId="2" applyFont="1" applyBorder="1"/>
    <xf numFmtId="0" fontId="24" fillId="0" borderId="6" xfId="2" applyFont="1" applyBorder="1" applyAlignment="1">
      <alignment horizontal="center"/>
    </xf>
    <xf numFmtId="0" fontId="25" fillId="0" borderId="6" xfId="2" applyFont="1" applyBorder="1"/>
    <xf numFmtId="0" fontId="29" fillId="0" borderId="0" xfId="2" applyFont="1" applyFill="1"/>
    <xf numFmtId="0" fontId="24" fillId="0" borderId="0" xfId="2" applyFont="1" applyAlignment="1">
      <alignment vertical="top" wrapText="1"/>
    </xf>
    <xf numFmtId="0" fontId="24" fillId="0" borderId="0" xfId="4" applyFont="1"/>
    <xf numFmtId="0" fontId="23" fillId="0" borderId="0" xfId="2" applyFont="1" applyAlignment="1">
      <alignment vertical="center"/>
    </xf>
    <xf numFmtId="0" fontId="24" fillId="0" borderId="0" xfId="0" applyFont="1" applyAlignment="1">
      <alignment vertical="top"/>
    </xf>
    <xf numFmtId="0" fontId="23" fillId="0" borderId="4" xfId="5" applyFont="1" applyFill="1" applyBorder="1"/>
    <xf numFmtId="168" fontId="24" fillId="0" borderId="4" xfId="5" applyNumberFormat="1" applyFont="1" applyFill="1" applyBorder="1" applyAlignment="1">
      <alignment horizontal="right"/>
    </xf>
    <xf numFmtId="0" fontId="24" fillId="0" borderId="4" xfId="5" applyFont="1" applyFill="1" applyBorder="1" applyAlignment="1">
      <alignment horizontal="center"/>
    </xf>
    <xf numFmtId="20" fontId="24" fillId="0" borderId="4" xfId="5" applyNumberFormat="1" applyFont="1" applyFill="1" applyBorder="1" applyAlignment="1">
      <alignment horizontal="center"/>
    </xf>
    <xf numFmtId="169" fontId="23" fillId="0" borderId="37" xfId="5" applyNumberFormat="1" applyFont="1" applyFill="1" applyBorder="1" applyAlignment="1">
      <alignment horizontal="center"/>
    </xf>
    <xf numFmtId="0" fontId="23" fillId="0" borderId="15" xfId="5" applyFont="1" applyFill="1" applyBorder="1"/>
    <xf numFmtId="168" fontId="24" fillId="0" borderId="15" xfId="5" applyNumberFormat="1" applyFont="1" applyFill="1" applyBorder="1" applyAlignment="1">
      <alignment horizontal="right"/>
    </xf>
    <xf numFmtId="0" fontId="24" fillId="0" borderId="15" xfId="5" applyFont="1" applyFill="1" applyBorder="1" applyAlignment="1">
      <alignment horizontal="center"/>
    </xf>
    <xf numFmtId="169" fontId="23" fillId="0" borderId="24" xfId="5" applyNumberFormat="1" applyFont="1" applyFill="1" applyBorder="1" applyAlignment="1">
      <alignment horizontal="center"/>
    </xf>
    <xf numFmtId="169" fontId="4" fillId="0" borderId="0" xfId="6" applyNumberFormat="1" applyFont="1"/>
    <xf numFmtId="167" fontId="4" fillId="0" borderId="0" xfId="6" applyNumberFormat="1" applyFont="1"/>
    <xf numFmtId="0" fontId="23" fillId="0" borderId="0" xfId="4" applyFont="1"/>
    <xf numFmtId="0" fontId="24" fillId="0" borderId="0" xfId="4" applyFont="1" applyBorder="1"/>
    <xf numFmtId="0" fontId="24" fillId="0" borderId="0" xfId="4" applyFont="1" applyBorder="1" applyAlignment="1">
      <alignment horizontal="center"/>
    </xf>
    <xf numFmtId="0" fontId="25" fillId="0" borderId="0" xfId="4" applyFont="1" applyBorder="1"/>
    <xf numFmtId="0" fontId="24" fillId="0" borderId="0" xfId="4" applyFont="1" applyBorder="1" applyAlignment="1">
      <alignment horizontal="right"/>
    </xf>
    <xf numFmtId="0" fontId="29" fillId="0" borderId="0" xfId="4" applyNumberFormat="1" applyFont="1" applyBorder="1" applyAlignment="1">
      <alignment horizontal="left" shrinkToFit="1"/>
    </xf>
    <xf numFmtId="0" fontId="24" fillId="0" borderId="0" xfId="4" applyFont="1" applyBorder="1" applyAlignment="1">
      <alignment vertical="center"/>
    </xf>
    <xf numFmtId="49" fontId="25" fillId="0" borderId="0" xfId="4" applyNumberFormat="1" applyFont="1" applyBorder="1"/>
    <xf numFmtId="0" fontId="29" fillId="0" borderId="0" xfId="4" applyFont="1" applyBorder="1" applyAlignment="1">
      <alignment horizontal="right" shrinkToFit="1"/>
    </xf>
    <xf numFmtId="0" fontId="25" fillId="0" borderId="0" xfId="4" applyFont="1" applyBorder="1" applyAlignment="1"/>
    <xf numFmtId="0" fontId="24" fillId="0" borderId="0" xfId="4" applyFont="1" applyFill="1" applyBorder="1"/>
    <xf numFmtId="0" fontId="29" fillId="0" borderId="0" xfId="4" applyFont="1" applyBorder="1" applyAlignment="1">
      <alignment horizontal="center" shrinkToFit="1"/>
    </xf>
    <xf numFmtId="0" fontId="25" fillId="0" borderId="0" xfId="4" applyFont="1"/>
    <xf numFmtId="0" fontId="25" fillId="0" borderId="48" xfId="2" applyNumberFormat="1" applyFont="1" applyFill="1" applyBorder="1" applyAlignment="1" applyProtection="1">
      <alignment horizontal="center" vertical="center" wrapText="1"/>
    </xf>
    <xf numFmtId="165" fontId="25" fillId="0" borderId="50" xfId="2" applyNumberFormat="1" applyFont="1" applyFill="1" applyBorder="1" applyAlignment="1" applyProtection="1">
      <alignment horizontal="center" vertical="center" wrapText="1"/>
    </xf>
    <xf numFmtId="49" fontId="25" fillId="0" borderId="52" xfId="2" applyNumberFormat="1" applyFont="1" applyFill="1" applyBorder="1" applyAlignment="1" applyProtection="1">
      <alignment horizontal="center" vertical="center" shrinkToFit="1"/>
    </xf>
    <xf numFmtId="0" fontId="24" fillId="0" borderId="0" xfId="2" applyNumberFormat="1" applyFont="1" applyFill="1" applyBorder="1" applyAlignment="1" applyProtection="1"/>
    <xf numFmtId="0" fontId="24" fillId="0" borderId="6" xfId="4" applyFont="1" applyFill="1" applyBorder="1"/>
    <xf numFmtId="0" fontId="24" fillId="0" borderId="6" xfId="4" applyFont="1" applyFill="1" applyBorder="1" applyAlignment="1">
      <alignment horizontal="center"/>
    </xf>
    <xf numFmtId="0" fontId="25" fillId="0" borderId="6" xfId="4" applyFont="1" applyFill="1" applyBorder="1"/>
    <xf numFmtId="0" fontId="25" fillId="0" borderId="0" xfId="4" applyFont="1" applyFill="1" applyBorder="1"/>
    <xf numFmtId="0" fontId="24" fillId="0" borderId="0" xfId="4" applyFont="1" applyFill="1"/>
    <xf numFmtId="0" fontId="24" fillId="0" borderId="0" xfId="2" applyFont="1" applyAlignment="1">
      <alignment wrapText="1"/>
    </xf>
    <xf numFmtId="0" fontId="25" fillId="0" borderId="43" xfId="2" applyFont="1" applyBorder="1" applyAlignment="1">
      <alignment horizontal="center" vertical="center" wrapText="1"/>
    </xf>
    <xf numFmtId="165" fontId="25" fillId="0" borderId="38" xfId="2" applyNumberFormat="1" applyFont="1" applyBorder="1" applyAlignment="1">
      <alignment horizontal="center" vertical="center" wrapText="1"/>
    </xf>
    <xf numFmtId="49" fontId="25" fillId="0" borderId="40" xfId="2" applyNumberFormat="1" applyFont="1" applyBorder="1" applyAlignment="1">
      <alignment horizontal="center" vertical="center" shrinkToFit="1"/>
    </xf>
    <xf numFmtId="0" fontId="24" fillId="0" borderId="0" xfId="2" applyNumberFormat="1" applyFont="1" applyFill="1" applyBorder="1" applyAlignment="1" applyProtection="1">
      <alignment horizontal="right" shrinkToFit="1"/>
    </xf>
    <xf numFmtId="164" fontId="24" fillId="0" borderId="0" xfId="2" applyNumberFormat="1" applyFont="1" applyFill="1" applyBorder="1" applyAlignment="1" applyProtection="1">
      <alignment horizontal="center"/>
    </xf>
    <xf numFmtId="0" fontId="24" fillId="0" borderId="0" xfId="4" applyFont="1" applyFill="1" applyBorder="1" applyAlignment="1">
      <alignment horizontal="center"/>
    </xf>
    <xf numFmtId="0" fontId="24" fillId="0" borderId="6" xfId="4" applyFont="1" applyBorder="1"/>
    <xf numFmtId="0" fontId="24" fillId="0" borderId="0" xfId="4" applyFont="1" applyFill="1" applyBorder="1" applyAlignment="1">
      <alignment horizontal="right" shrinkToFit="1"/>
    </xf>
    <xf numFmtId="164" fontId="24" fillId="0" borderId="0" xfId="4" applyNumberFormat="1" applyFont="1" applyFill="1" applyBorder="1" applyAlignment="1">
      <alignment horizontal="center"/>
    </xf>
    <xf numFmtId="169" fontId="24" fillId="0" borderId="0" xfId="4" applyNumberFormat="1" applyFont="1"/>
    <xf numFmtId="0" fontId="29" fillId="0" borderId="0" xfId="2" applyFont="1"/>
    <xf numFmtId="0" fontId="23" fillId="0" borderId="0" xfId="4" applyFont="1" applyFill="1"/>
    <xf numFmtId="0" fontId="24" fillId="0" borderId="0" xfId="2" applyFont="1" applyBorder="1" applyAlignment="1">
      <alignment horizontal="right" shrinkToFit="1"/>
    </xf>
    <xf numFmtId="164" fontId="24" fillId="0" borderId="0" xfId="2" applyNumberFormat="1" applyFont="1" applyBorder="1" applyAlignment="1">
      <alignment horizontal="center"/>
    </xf>
    <xf numFmtId="0" fontId="25" fillId="0" borderId="0" xfId="2" applyNumberFormat="1" applyFont="1" applyFill="1" applyBorder="1" applyAlignment="1" applyProtection="1"/>
    <xf numFmtId="0" fontId="24" fillId="0" borderId="0" xfId="2" applyFont="1" applyAlignment="1">
      <alignment vertical="center"/>
    </xf>
    <xf numFmtId="0" fontId="30" fillId="0" borderId="0" xfId="0" applyFont="1"/>
    <xf numFmtId="0" fontId="3" fillId="0" borderId="0" xfId="0" applyFont="1"/>
    <xf numFmtId="0" fontId="24" fillId="0" borderId="0" xfId="6" applyFont="1"/>
    <xf numFmtId="0" fontId="9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169" fontId="0" fillId="0" borderId="38" xfId="0" applyNumberFormat="1" applyBorder="1" applyAlignment="1">
      <alignment horizontal="center"/>
    </xf>
    <xf numFmtId="169" fontId="0" fillId="0" borderId="37" xfId="0" applyNumberFormat="1" applyBorder="1" applyAlignment="1">
      <alignment horizontal="center"/>
    </xf>
    <xf numFmtId="49" fontId="0" fillId="0" borderId="35" xfId="0" applyNumberFormat="1" applyBorder="1" applyAlignment="1">
      <alignment horizontal="center"/>
    </xf>
    <xf numFmtId="164" fontId="0" fillId="0" borderId="37" xfId="0" applyNumberFormat="1" applyBorder="1" applyAlignment="1">
      <alignment horizontal="center"/>
    </xf>
    <xf numFmtId="166" fontId="0" fillId="0" borderId="37" xfId="0" applyNumberFormat="1" applyBorder="1" applyAlignment="1">
      <alignment horizontal="center"/>
    </xf>
    <xf numFmtId="49" fontId="25" fillId="0" borderId="53" xfId="2" applyNumberFormat="1" applyFont="1" applyFill="1" applyBorder="1" applyAlignment="1" applyProtection="1">
      <alignment horizontal="center" vertical="center" shrinkToFit="1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0" fontId="0" fillId="0" borderId="29" xfId="0" applyBorder="1"/>
    <xf numFmtId="0" fontId="0" fillId="0" borderId="30" xfId="0" applyBorder="1"/>
    <xf numFmtId="20" fontId="0" fillId="0" borderId="4" xfId="0" applyNumberFormat="1" applyBorder="1" applyAlignment="1">
      <alignment horizontal="center"/>
    </xf>
    <xf numFmtId="0" fontId="9" fillId="0" borderId="34" xfId="0" applyFont="1" applyBorder="1" applyAlignment="1">
      <alignment horizontal="center" vertical="center"/>
    </xf>
    <xf numFmtId="0" fontId="0" fillId="0" borderId="1" xfId="0" applyBorder="1"/>
    <xf numFmtId="168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20" fontId="0" fillId="0" borderId="1" xfId="0" applyNumberFormat="1" applyBorder="1" applyAlignment="1">
      <alignment horizontal="center"/>
    </xf>
    <xf numFmtId="169" fontId="0" fillId="0" borderId="35" xfId="0" applyNumberFormat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20" fontId="0" fillId="0" borderId="4" xfId="0" applyNumberFormat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0" fontId="0" fillId="0" borderId="29" xfId="0" applyBorder="1"/>
    <xf numFmtId="0" fontId="0" fillId="0" borderId="30" xfId="0" applyBorder="1"/>
    <xf numFmtId="20" fontId="0" fillId="0" borderId="4" xfId="0" applyNumberForma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43" xfId="0" applyFont="1" applyBorder="1" applyAlignment="1">
      <alignment horizontal="center" vertical="center" wrapText="1"/>
    </xf>
    <xf numFmtId="165" fontId="9" fillId="0" borderId="38" xfId="0" applyNumberFormat="1" applyFont="1" applyBorder="1" applyAlignment="1">
      <alignment horizontal="center" vertical="center" wrapText="1"/>
    </xf>
    <xf numFmtId="49" fontId="9" fillId="0" borderId="40" xfId="0" applyNumberFormat="1" applyFont="1" applyBorder="1" applyAlignment="1">
      <alignment horizontal="center" vertical="center" shrinkToFit="1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20" fontId="0" fillId="0" borderId="4" xfId="0" applyNumberFormat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0" fontId="0" fillId="0" borderId="29" xfId="0" applyBorder="1"/>
    <xf numFmtId="0" fontId="0" fillId="0" borderId="30" xfId="0" applyBorder="1"/>
    <xf numFmtId="20" fontId="0" fillId="0" borderId="4" xfId="0" applyNumberFormat="1" applyBorder="1" applyAlignment="1">
      <alignment horizontal="center"/>
    </xf>
    <xf numFmtId="168" fontId="0" fillId="0" borderId="15" xfId="0" applyNumberFormat="1" applyBorder="1" applyAlignment="1">
      <alignment horizontal="right"/>
    </xf>
    <xf numFmtId="0" fontId="24" fillId="0" borderId="0" xfId="2" applyFont="1" applyAlignment="1">
      <alignment horizontal="left" vertical="top" wrapText="1"/>
    </xf>
    <xf numFmtId="0" fontId="0" fillId="0" borderId="3" xfId="0" applyBorder="1"/>
    <xf numFmtId="0" fontId="0" fillId="0" borderId="0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0" fontId="32" fillId="0" borderId="3" xfId="0" applyFont="1" applyBorder="1"/>
    <xf numFmtId="0" fontId="9" fillId="0" borderId="2" xfId="2" applyFont="1" applyBorder="1" applyAlignment="1">
      <alignment horizontal="center" vertical="center"/>
    </xf>
    <xf numFmtId="0" fontId="21" fillId="0" borderId="3" xfId="2" applyBorder="1"/>
    <xf numFmtId="0" fontId="21" fillId="0" borderId="5" xfId="2" applyBorder="1"/>
    <xf numFmtId="0" fontId="21" fillId="0" borderId="6" xfId="2" applyBorder="1"/>
    <xf numFmtId="0" fontId="21" fillId="0" borderId="7" xfId="2" applyBorder="1"/>
    <xf numFmtId="0" fontId="21" fillId="0" borderId="8" xfId="2" applyBorder="1"/>
    <xf numFmtId="0" fontId="21" fillId="0" borderId="9" xfId="2" applyBorder="1" applyAlignment="1">
      <alignment horizontal="right"/>
    </xf>
    <xf numFmtId="0" fontId="21" fillId="0" borderId="10" xfId="2" applyBorder="1"/>
    <xf numFmtId="0" fontId="21" fillId="0" borderId="0" xfId="2" applyBorder="1"/>
    <xf numFmtId="0" fontId="21" fillId="0" borderId="11" xfId="2" applyBorder="1"/>
    <xf numFmtId="0" fontId="21" fillId="0" borderId="12" xfId="2" applyBorder="1"/>
    <xf numFmtId="0" fontId="21" fillId="0" borderId="13" xfId="2" applyBorder="1" applyAlignment="1">
      <alignment horizontal="right"/>
    </xf>
    <xf numFmtId="0" fontId="21" fillId="0" borderId="4" xfId="2" applyBorder="1" applyAlignment="1">
      <alignment horizontal="center"/>
    </xf>
    <xf numFmtId="168" fontId="21" fillId="0" borderId="3" xfId="2" applyNumberFormat="1" applyBorder="1" applyAlignment="1">
      <alignment horizontal="right"/>
    </xf>
    <xf numFmtId="0" fontId="21" fillId="0" borderId="21" xfId="2" applyBorder="1"/>
    <xf numFmtId="0" fontId="21" fillId="0" borderId="22" xfId="2" applyBorder="1"/>
    <xf numFmtId="0" fontId="21" fillId="0" borderId="23" xfId="2" applyBorder="1"/>
    <xf numFmtId="164" fontId="21" fillId="0" borderId="24" xfId="2" applyNumberFormat="1" applyBorder="1" applyAlignment="1">
      <alignment horizontal="center"/>
    </xf>
    <xf numFmtId="0" fontId="9" fillId="0" borderId="32" xfId="2" applyFont="1" applyBorder="1" applyAlignment="1">
      <alignment horizontal="center" vertical="center"/>
    </xf>
    <xf numFmtId="168" fontId="21" fillId="0" borderId="4" xfId="2" applyNumberFormat="1" applyBorder="1" applyAlignment="1">
      <alignment horizontal="right"/>
    </xf>
    <xf numFmtId="20" fontId="21" fillId="0" borderId="4" xfId="2" applyNumberFormat="1" applyBorder="1" applyAlignment="1">
      <alignment horizontal="center"/>
    </xf>
    <xf numFmtId="169" fontId="21" fillId="0" borderId="38" xfId="2" applyNumberFormat="1" applyBorder="1" applyAlignment="1">
      <alignment horizontal="center"/>
    </xf>
    <xf numFmtId="169" fontId="21" fillId="0" borderId="37" xfId="2" applyNumberFormat="1" applyBorder="1" applyAlignment="1">
      <alignment horizontal="center"/>
    </xf>
    <xf numFmtId="49" fontId="21" fillId="0" borderId="35" xfId="2" applyNumberFormat="1" applyBorder="1" applyAlignment="1">
      <alignment horizontal="center"/>
    </xf>
    <xf numFmtId="164" fontId="21" fillId="0" borderId="37" xfId="2" applyNumberFormat="1" applyBorder="1" applyAlignment="1">
      <alignment horizontal="center"/>
    </xf>
    <xf numFmtId="166" fontId="21" fillId="0" borderId="37" xfId="2" applyNumberFormat="1" applyBorder="1" applyAlignment="1">
      <alignment horizontal="center"/>
    </xf>
    <xf numFmtId="49" fontId="25" fillId="0" borderId="55" xfId="5" applyNumberFormat="1" applyFont="1" applyBorder="1" applyAlignment="1">
      <alignment horizontal="center" vertical="center" shrinkToFit="1"/>
    </xf>
    <xf numFmtId="0" fontId="0" fillId="0" borderId="4" xfId="0" applyBorder="1"/>
    <xf numFmtId="0" fontId="4" fillId="0" borderId="4" xfId="6" applyFont="1" applyBorder="1"/>
    <xf numFmtId="0" fontId="2" fillId="0" borderId="4" xfId="6" applyFont="1" applyBorder="1"/>
    <xf numFmtId="20" fontId="21" fillId="0" borderId="1" xfId="2" applyNumberFormat="1" applyBorder="1" applyAlignment="1">
      <alignment horizontal="center"/>
    </xf>
    <xf numFmtId="0" fontId="9" fillId="0" borderId="41" xfId="0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0" fontId="21" fillId="0" borderId="3" xfId="2" applyBorder="1"/>
    <xf numFmtId="0" fontId="21" fillId="0" borderId="4" xfId="2" applyBorder="1" applyAlignment="1">
      <alignment horizontal="center"/>
    </xf>
    <xf numFmtId="0" fontId="21" fillId="0" borderId="3" xfId="2" applyBorder="1" applyAlignment="1">
      <alignment horizontal="center"/>
    </xf>
    <xf numFmtId="168" fontId="21" fillId="0" borderId="3" xfId="2" applyNumberFormat="1" applyBorder="1" applyAlignment="1">
      <alignment horizontal="right"/>
    </xf>
    <xf numFmtId="0" fontId="9" fillId="0" borderId="32" xfId="2" applyFont="1" applyBorder="1" applyAlignment="1">
      <alignment horizontal="center" vertical="center"/>
    </xf>
    <xf numFmtId="168" fontId="21" fillId="0" borderId="4" xfId="2" applyNumberFormat="1" applyBorder="1" applyAlignment="1">
      <alignment horizontal="right"/>
    </xf>
    <xf numFmtId="169" fontId="21" fillId="0" borderId="3" xfId="2" applyNumberFormat="1" applyBorder="1" applyAlignment="1">
      <alignment horizontal="center"/>
    </xf>
    <xf numFmtId="169" fontId="21" fillId="0" borderId="4" xfId="2" applyNumberFormat="1" applyBorder="1" applyAlignment="1">
      <alignment horizontal="center"/>
    </xf>
    <xf numFmtId="20" fontId="21" fillId="0" borderId="3" xfId="2" applyNumberFormat="1" applyBorder="1" applyAlignment="1">
      <alignment horizontal="center"/>
    </xf>
    <xf numFmtId="20" fontId="21" fillId="0" borderId="4" xfId="2" applyNumberFormat="1" applyBorder="1" applyAlignment="1">
      <alignment horizontal="center"/>
    </xf>
    <xf numFmtId="0" fontId="9" fillId="0" borderId="2" xfId="2" applyFont="1" applyBorder="1" applyAlignment="1">
      <alignment horizontal="center" vertical="center"/>
    </xf>
    <xf numFmtId="0" fontId="21" fillId="0" borderId="3" xfId="2" applyBorder="1"/>
    <xf numFmtId="0" fontId="21" fillId="0" borderId="5" xfId="2" applyBorder="1"/>
    <xf numFmtId="0" fontId="21" fillId="0" borderId="6" xfId="2" applyBorder="1"/>
    <xf numFmtId="0" fontId="21" fillId="0" borderId="7" xfId="2" applyBorder="1"/>
    <xf numFmtId="0" fontId="21" fillId="0" borderId="9" xfId="2" applyBorder="1" applyAlignment="1">
      <alignment horizontal="right"/>
    </xf>
    <xf numFmtId="49" fontId="21" fillId="0" borderId="1" xfId="2" applyNumberFormat="1" applyBorder="1" applyAlignment="1">
      <alignment horizontal="center"/>
    </xf>
    <xf numFmtId="0" fontId="21" fillId="0" borderId="10" xfId="2" applyBorder="1"/>
    <xf numFmtId="0" fontId="21" fillId="0" borderId="0" xfId="2" applyBorder="1"/>
    <xf numFmtId="0" fontId="21" fillId="0" borderId="11" xfId="2" applyBorder="1"/>
    <xf numFmtId="0" fontId="21" fillId="0" borderId="13" xfId="2" applyBorder="1" applyAlignment="1">
      <alignment horizontal="right"/>
    </xf>
    <xf numFmtId="0" fontId="21" fillId="0" borderId="4" xfId="2" applyBorder="1" applyAlignment="1">
      <alignment horizontal="center"/>
    </xf>
    <xf numFmtId="0" fontId="21" fillId="0" borderId="3" xfId="2" applyBorder="1" applyAlignment="1">
      <alignment horizontal="center"/>
    </xf>
    <xf numFmtId="164" fontId="21" fillId="0" borderId="4" xfId="2" applyNumberFormat="1" applyBorder="1" applyAlignment="1">
      <alignment horizontal="center"/>
    </xf>
    <xf numFmtId="166" fontId="21" fillId="0" borderId="4" xfId="2" applyNumberFormat="1" applyBorder="1" applyAlignment="1">
      <alignment horizontal="center"/>
    </xf>
    <xf numFmtId="168" fontId="21" fillId="0" borderId="3" xfId="2" applyNumberFormat="1" applyBorder="1" applyAlignment="1">
      <alignment horizontal="right"/>
    </xf>
    <xf numFmtId="164" fontId="21" fillId="0" borderId="15" xfId="2" applyNumberFormat="1" applyBorder="1" applyAlignment="1">
      <alignment horizontal="center"/>
    </xf>
    <xf numFmtId="0" fontId="9" fillId="0" borderId="32" xfId="2" applyFont="1" applyBorder="1" applyAlignment="1">
      <alignment horizontal="center" vertical="center"/>
    </xf>
    <xf numFmtId="168" fontId="21" fillId="0" borderId="4" xfId="2" applyNumberFormat="1" applyBorder="1" applyAlignment="1">
      <alignment horizontal="right"/>
    </xf>
    <xf numFmtId="0" fontId="21" fillId="0" borderId="29" xfId="2" applyBorder="1"/>
    <xf numFmtId="0" fontId="21" fillId="0" borderId="30" xfId="2" applyBorder="1"/>
    <xf numFmtId="169" fontId="21" fillId="0" borderId="3" xfId="2" applyNumberFormat="1" applyBorder="1" applyAlignment="1">
      <alignment horizontal="center"/>
    </xf>
    <xf numFmtId="169" fontId="21" fillId="0" borderId="4" xfId="2" applyNumberFormat="1" applyBorder="1" applyAlignment="1">
      <alignment horizontal="center"/>
    </xf>
    <xf numFmtId="20" fontId="21" fillId="0" borderId="3" xfId="2" applyNumberFormat="1" applyBorder="1" applyAlignment="1">
      <alignment horizontal="center"/>
    </xf>
    <xf numFmtId="20" fontId="21" fillId="0" borderId="4" xfId="2" applyNumberFormat="1" applyBorder="1" applyAlignment="1">
      <alignment horizontal="center"/>
    </xf>
    <xf numFmtId="0" fontId="24" fillId="0" borderId="0" xfId="2" applyFont="1" applyAlignment="1">
      <alignment horizontal="left" vertical="top" wrapText="1"/>
    </xf>
    <xf numFmtId="0" fontId="9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49" fontId="0" fillId="0" borderId="1" xfId="0" applyNumberForma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15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0" fontId="9" fillId="0" borderId="25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0" fontId="0" fillId="0" borderId="29" xfId="0" applyBorder="1"/>
    <xf numFmtId="0" fontId="0" fillId="0" borderId="30" xfId="0" applyBorder="1"/>
    <xf numFmtId="165" fontId="9" fillId="0" borderId="3" xfId="0" applyNumberFormat="1" applyFont="1" applyBorder="1" applyAlignment="1">
      <alignment horizontal="center" vertical="center" wrapText="1"/>
    </xf>
    <xf numFmtId="49" fontId="9" fillId="0" borderId="27" xfId="0" applyNumberFormat="1" applyFont="1" applyBorder="1" applyAlignment="1">
      <alignment horizontal="center" vertical="center" shrinkToFit="1"/>
    </xf>
    <xf numFmtId="169" fontId="0" fillId="0" borderId="3" xfId="0" applyNumberForma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20" fontId="4" fillId="0" borderId="0" xfId="6" applyNumberFormat="1" applyFont="1"/>
    <xf numFmtId="0" fontId="9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0" fontId="0" fillId="0" borderId="29" xfId="0" applyBorder="1"/>
    <xf numFmtId="0" fontId="0" fillId="0" borderId="30" xfId="0" applyBorder="1"/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0" fontId="25" fillId="0" borderId="0" xfId="5" applyFont="1" applyBorder="1" applyAlignment="1">
      <alignment horizontal="center" shrinkToFit="1"/>
    </xf>
    <xf numFmtId="0" fontId="1" fillId="0" borderId="0" xfId="6" applyFont="1"/>
    <xf numFmtId="0" fontId="24" fillId="0" borderId="0" xfId="0" applyFont="1" applyFill="1"/>
    <xf numFmtId="0" fontId="21" fillId="0" borderId="0" xfId="7"/>
    <xf numFmtId="0" fontId="0" fillId="2" borderId="3" xfId="0" applyFill="1" applyBorder="1"/>
    <xf numFmtId="0" fontId="31" fillId="0" borderId="31" xfId="0" applyFont="1" applyBorder="1" applyAlignment="1">
      <alignment horizontal="right" shrinkToFit="1"/>
    </xf>
    <xf numFmtId="0" fontId="0" fillId="0" borderId="20" xfId="0" applyBorder="1"/>
    <xf numFmtId="0" fontId="24" fillId="0" borderId="0" xfId="2" applyFont="1" applyAlignment="1">
      <alignment horizontal="left" vertical="top" wrapText="1"/>
    </xf>
    <xf numFmtId="0" fontId="29" fillId="0" borderId="0" xfId="2" applyNumberFormat="1" applyFont="1" applyFill="1" applyBorder="1" applyAlignment="1" applyProtection="1">
      <alignment horizontal="center" shrinkToFit="1"/>
    </xf>
    <xf numFmtId="0" fontId="25" fillId="0" borderId="46" xfId="2" applyNumberFormat="1" applyFont="1" applyFill="1" applyBorder="1" applyAlignment="1" applyProtection="1">
      <alignment horizontal="center" vertical="center" wrapText="1"/>
    </xf>
    <xf numFmtId="0" fontId="25" fillId="0" borderId="49" xfId="2" applyNumberFormat="1" applyFont="1" applyFill="1" applyBorder="1" applyAlignment="1" applyProtection="1">
      <alignment horizontal="center" vertical="center" wrapText="1"/>
    </xf>
    <xf numFmtId="0" fontId="25" fillId="0" borderId="47" xfId="2" applyNumberFormat="1" applyFont="1" applyFill="1" applyBorder="1" applyAlignment="1" applyProtection="1">
      <alignment horizontal="center" vertical="center" wrapText="1"/>
    </xf>
    <xf numFmtId="0" fontId="25" fillId="0" borderId="44" xfId="2" applyNumberFormat="1" applyFont="1" applyFill="1" applyBorder="1" applyAlignment="1" applyProtection="1">
      <alignment horizontal="center" vertical="center" wrapText="1"/>
    </xf>
    <xf numFmtId="0" fontId="25" fillId="0" borderId="0" xfId="5" applyFont="1" applyBorder="1" applyAlignment="1">
      <alignment horizontal="center" shrinkToFit="1"/>
    </xf>
    <xf numFmtId="14" fontId="25" fillId="0" borderId="0" xfId="4" applyNumberFormat="1" applyFont="1" applyBorder="1" applyAlignment="1">
      <alignment horizontal="left" shrinkToFit="1"/>
    </xf>
    <xf numFmtId="0" fontId="25" fillId="0" borderId="0" xfId="4" applyFont="1" applyBorder="1" applyAlignment="1">
      <alignment horizontal="left" shrinkToFit="1"/>
    </xf>
    <xf numFmtId="0" fontId="29" fillId="0" borderId="0" xfId="4" applyFont="1" applyBorder="1" applyAlignment="1">
      <alignment horizontal="center" shrinkToFit="1"/>
    </xf>
    <xf numFmtId="0" fontId="25" fillId="0" borderId="51" xfId="2" applyNumberFormat="1" applyFont="1" applyFill="1" applyBorder="1" applyAlignment="1" applyProtection="1">
      <alignment horizontal="center" vertical="center" wrapText="1"/>
    </xf>
    <xf numFmtId="0" fontId="25" fillId="0" borderId="45" xfId="2" applyNumberFormat="1" applyFont="1" applyFill="1" applyBorder="1" applyAlignment="1" applyProtection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11" fillId="0" borderId="31" xfId="2" applyFont="1" applyBorder="1" applyAlignment="1">
      <alignment horizontal="right" shrinkToFit="1"/>
    </xf>
    <xf numFmtId="0" fontId="21" fillId="0" borderId="20" xfId="2" applyBorder="1"/>
    <xf numFmtId="0" fontId="25" fillId="0" borderId="34" xfId="2" applyFont="1" applyBorder="1" applyAlignment="1">
      <alignment horizontal="center" vertical="center" wrapText="1"/>
    </xf>
    <xf numFmtId="0" fontId="25" fillId="0" borderId="36" xfId="2" applyFont="1" applyBorder="1" applyAlignment="1">
      <alignment horizontal="center" vertical="center" wrapText="1"/>
    </xf>
    <xf numFmtId="0" fontId="24" fillId="0" borderId="41" xfId="2" applyFont="1" applyBorder="1" applyAlignment="1">
      <alignment horizontal="center" vertical="center"/>
    </xf>
    <xf numFmtId="0" fontId="25" fillId="0" borderId="1" xfId="2" applyFont="1" applyBorder="1" applyAlignment="1">
      <alignment horizontal="center" vertical="center" wrapText="1"/>
    </xf>
    <xf numFmtId="0" fontId="25" fillId="0" borderId="33" xfId="2" applyFont="1" applyBorder="1" applyAlignment="1">
      <alignment horizontal="center" vertical="center" wrapText="1"/>
    </xf>
    <xf numFmtId="0" fontId="24" fillId="0" borderId="15" xfId="2" applyFont="1" applyBorder="1" applyAlignment="1">
      <alignment horizontal="center" vertical="center"/>
    </xf>
    <xf numFmtId="0" fontId="29" fillId="0" borderId="0" xfId="5" applyFont="1" applyBorder="1" applyAlignment="1">
      <alignment horizontal="center" shrinkToFit="1"/>
    </xf>
    <xf numFmtId="0" fontId="25" fillId="0" borderId="34" xfId="5" applyFont="1" applyBorder="1" applyAlignment="1">
      <alignment horizontal="center" vertical="center" wrapText="1"/>
    </xf>
    <xf numFmtId="0" fontId="25" fillId="0" borderId="36" xfId="5" applyFont="1" applyBorder="1" applyAlignment="1">
      <alignment horizontal="center" vertical="center" wrapText="1"/>
    </xf>
    <xf numFmtId="0" fontId="24" fillId="0" borderId="41" xfId="5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 wrapText="1"/>
    </xf>
    <xf numFmtId="0" fontId="25" fillId="0" borderId="33" xfId="5" applyFont="1" applyBorder="1" applyAlignment="1">
      <alignment horizontal="center" vertical="center" wrapText="1"/>
    </xf>
    <xf numFmtId="0" fontId="24" fillId="0" borderId="15" xfId="5" applyFont="1" applyBorder="1" applyAlignment="1">
      <alignment horizontal="center" vertical="center"/>
    </xf>
    <xf numFmtId="0" fontId="24" fillId="0" borderId="31" xfId="5" applyFont="1" applyBorder="1" applyAlignment="1">
      <alignment horizontal="right" shrinkToFit="1"/>
    </xf>
    <xf numFmtId="0" fontId="24" fillId="0" borderId="20" xfId="5" applyFont="1" applyBorder="1"/>
    <xf numFmtId="0" fontId="25" fillId="0" borderId="42" xfId="5" applyFont="1" applyBorder="1" applyAlignment="1">
      <alignment horizontal="center" vertical="center" wrapText="1"/>
    </xf>
    <xf numFmtId="0" fontId="25" fillId="0" borderId="25" xfId="5" applyFont="1" applyBorder="1" applyAlignment="1">
      <alignment horizontal="center" vertical="center" wrapText="1"/>
    </xf>
    <xf numFmtId="0" fontId="24" fillId="0" borderId="54" xfId="5" applyFont="1" applyBorder="1" applyAlignment="1">
      <alignment horizontal="center" vertical="center"/>
    </xf>
    <xf numFmtId="0" fontId="29" fillId="0" borderId="0" xfId="2" applyFont="1" applyBorder="1" applyAlignment="1">
      <alignment horizontal="center" shrinkToFit="1"/>
    </xf>
    <xf numFmtId="170" fontId="20" fillId="0" borderId="0" xfId="0" applyNumberFormat="1" applyFont="1" applyBorder="1" applyAlignment="1">
      <alignment horizontal="left"/>
    </xf>
    <xf numFmtId="0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left"/>
    </xf>
    <xf numFmtId="0" fontId="13" fillId="0" borderId="1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center" shrinkToFit="1"/>
    </xf>
    <xf numFmtId="0" fontId="15" fillId="0" borderId="0" xfId="0" applyFont="1" applyBorder="1" applyAlignment="1">
      <alignment horizontal="center" shrinkToFit="1"/>
    </xf>
    <xf numFmtId="0" fontId="13" fillId="0" borderId="34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11" fillId="0" borderId="30" xfId="0" applyFont="1" applyBorder="1" applyAlignment="1">
      <alignment horizontal="right" shrinkToFit="1"/>
    </xf>
    <xf numFmtId="0" fontId="0" fillId="0" borderId="13" xfId="0" applyBorder="1"/>
    <xf numFmtId="0" fontId="11" fillId="0" borderId="31" xfId="0" applyFont="1" applyBorder="1" applyAlignment="1">
      <alignment horizontal="right" shrinkToFit="1"/>
    </xf>
  </cellXfs>
  <cellStyles count="8">
    <cellStyle name="Normal" xfId="0" builtinId="0"/>
    <cellStyle name="Normal 2" xfId="1"/>
    <cellStyle name="Normal 3" xfId="2"/>
    <cellStyle name="Normal 3 3" xfId="5"/>
    <cellStyle name="Normal 4" xfId="3"/>
    <cellStyle name="Normal 4 2" xfId="4"/>
    <cellStyle name="Normal 5" xfId="6"/>
    <cellStyle name="Normal 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31749</xdr:colOff>
      <xdr:row>16</xdr:row>
      <xdr:rowOff>0</xdr:rowOff>
    </xdr:from>
    <xdr:to>
      <xdr:col>11</xdr:col>
      <xdr:colOff>434974</xdr:colOff>
      <xdr:row>30</xdr:row>
      <xdr:rowOff>105833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1666" y="2815167"/>
          <a:ext cx="2624666" cy="2624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97367</xdr:colOff>
      <xdr:row>34</xdr:row>
      <xdr:rowOff>173567</xdr:rowOff>
    </xdr:from>
    <xdr:to>
      <xdr:col>13</xdr:col>
      <xdr:colOff>400050</xdr:colOff>
      <xdr:row>48</xdr:row>
      <xdr:rowOff>25399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867" y="6248400"/>
          <a:ext cx="3033183" cy="237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67733</xdr:colOff>
      <xdr:row>16</xdr:row>
      <xdr:rowOff>0</xdr:rowOff>
    </xdr:from>
    <xdr:to>
      <xdr:col>13</xdr:col>
      <xdr:colOff>414866</xdr:colOff>
      <xdr:row>29</xdr:row>
      <xdr:rowOff>139700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2233" y="2815167"/>
          <a:ext cx="3077633" cy="248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40217</xdr:colOff>
      <xdr:row>34</xdr:row>
      <xdr:rowOff>186266</xdr:rowOff>
    </xdr:from>
    <xdr:to>
      <xdr:col>12</xdr:col>
      <xdr:colOff>1036</xdr:colOff>
      <xdr:row>43</xdr:row>
      <xdr:rowOff>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967" y="5509683"/>
          <a:ext cx="2486002" cy="1432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84666</xdr:colOff>
      <xdr:row>16</xdr:row>
      <xdr:rowOff>2117</xdr:rowOff>
    </xdr:from>
    <xdr:to>
      <xdr:col>11</xdr:col>
      <xdr:colOff>692303</xdr:colOff>
      <xdr:row>25</xdr:row>
      <xdr:rowOff>84665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7416" y="2796117"/>
          <a:ext cx="2427970" cy="1691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131610</xdr:colOff>
      <xdr:row>15</xdr:row>
      <xdr:rowOff>0</xdr:rowOff>
    </xdr:from>
    <xdr:to>
      <xdr:col>12</xdr:col>
      <xdr:colOff>355600</xdr:colOff>
      <xdr:row>25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260" y="2863850"/>
          <a:ext cx="250999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172891</xdr:colOff>
      <xdr:row>30</xdr:row>
      <xdr:rowOff>0</xdr:rowOff>
    </xdr:from>
    <xdr:to>
      <xdr:col>12</xdr:col>
      <xdr:colOff>323850</xdr:colOff>
      <xdr:row>40</xdr:row>
      <xdr:rowOff>28575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541" y="5473700"/>
          <a:ext cx="2436959" cy="193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101600</xdr:colOff>
      <xdr:row>65</xdr:row>
      <xdr:rowOff>0</xdr:rowOff>
    </xdr:from>
    <xdr:to>
      <xdr:col>13</xdr:col>
      <xdr:colOff>129712</xdr:colOff>
      <xdr:row>84</xdr:row>
      <xdr:rowOff>69359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9100" y="11969750"/>
          <a:ext cx="3704762" cy="39238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250371</xdr:colOff>
      <xdr:row>54</xdr:row>
      <xdr:rowOff>189176</xdr:rowOff>
    </xdr:from>
    <xdr:to>
      <xdr:col>15</xdr:col>
      <xdr:colOff>533930</xdr:colOff>
      <xdr:row>73</xdr:row>
      <xdr:rowOff>112726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6215" y="10345207"/>
          <a:ext cx="3522059" cy="4031207"/>
        </a:xfrm>
        <a:prstGeom prst="rect">
          <a:avLst/>
        </a:prstGeom>
      </xdr:spPr>
    </xdr:pic>
    <xdr:clientData/>
  </xdr:twoCellAnchor>
  <xdr:twoCellAnchor editAs="oneCell">
    <xdr:from>
      <xdr:col>8</xdr:col>
      <xdr:colOff>66146</xdr:colOff>
      <xdr:row>56</xdr:row>
      <xdr:rowOff>173302</xdr:rowOff>
    </xdr:from>
    <xdr:to>
      <xdr:col>10</xdr:col>
      <xdr:colOff>150811</xdr:colOff>
      <xdr:row>73</xdr:row>
      <xdr:rowOff>145278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6396" y="10722240"/>
          <a:ext cx="2930259" cy="36867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114301</xdr:colOff>
      <xdr:row>15</xdr:row>
      <xdr:rowOff>184150</xdr:rowOff>
    </xdr:from>
    <xdr:to>
      <xdr:col>12</xdr:col>
      <xdr:colOff>2463</xdr:colOff>
      <xdr:row>38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6901" y="2946400"/>
          <a:ext cx="2421812" cy="4171950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127001</xdr:colOff>
      <xdr:row>39</xdr:row>
      <xdr:rowOff>44450</xdr:rowOff>
    </xdr:from>
    <xdr:to>
      <xdr:col>12</xdr:col>
      <xdr:colOff>2355</xdr:colOff>
      <xdr:row>57</xdr:row>
      <xdr:rowOff>50800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9601" y="7251700"/>
          <a:ext cx="2409004" cy="3333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19050</xdr:rowOff>
    </xdr:from>
    <xdr:to>
      <xdr:col>12</xdr:col>
      <xdr:colOff>47625</xdr:colOff>
      <xdr:row>1</xdr:row>
      <xdr:rowOff>123825</xdr:rowOff>
    </xdr:to>
    <xdr:pic>
      <xdr:nvPicPr>
        <xdr:cNvPr id="1307" name="Picture 9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90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23</xdr:row>
      <xdr:rowOff>19050</xdr:rowOff>
    </xdr:from>
    <xdr:to>
      <xdr:col>12</xdr:col>
      <xdr:colOff>47625</xdr:colOff>
      <xdr:row>24</xdr:row>
      <xdr:rowOff>123825</xdr:rowOff>
    </xdr:to>
    <xdr:pic>
      <xdr:nvPicPr>
        <xdr:cNvPr id="1308" name="Picture 1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5529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19050</xdr:rowOff>
    </xdr:from>
    <xdr:to>
      <xdr:col>12</xdr:col>
      <xdr:colOff>47625</xdr:colOff>
      <xdr:row>1</xdr:row>
      <xdr:rowOff>123825</xdr:rowOff>
    </xdr:to>
    <xdr:pic>
      <xdr:nvPicPr>
        <xdr:cNvPr id="29969" name="Picture 1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90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20</xdr:row>
      <xdr:rowOff>19050</xdr:rowOff>
    </xdr:from>
    <xdr:to>
      <xdr:col>12</xdr:col>
      <xdr:colOff>47625</xdr:colOff>
      <xdr:row>21</xdr:row>
      <xdr:rowOff>123825</xdr:rowOff>
    </xdr:to>
    <xdr:pic>
      <xdr:nvPicPr>
        <xdr:cNvPr id="29970" name="Picture 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067175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zoomScaleNormal="100" workbookViewId="0">
      <selection activeCell="C17" sqref="C17:C19"/>
    </sheetView>
  </sheetViews>
  <sheetFormatPr defaultColWidth="9.1796875" defaultRowHeight="14.5" x14ac:dyDescent="0.35"/>
  <cols>
    <col min="1" max="1" width="3.453125" style="145" customWidth="1"/>
    <col min="2" max="2" width="24.7265625" style="145" customWidth="1"/>
    <col min="3" max="3" width="8.1796875" style="145" customWidth="1"/>
    <col min="4" max="4" width="8.54296875" style="145" customWidth="1"/>
    <col min="5" max="5" width="8.1796875" style="145" customWidth="1"/>
    <col min="6" max="6" width="10" style="145" customWidth="1"/>
    <col min="7" max="10" width="6.54296875" style="145" customWidth="1"/>
    <col min="11" max="11" width="12.1796875" style="145" customWidth="1"/>
    <col min="12" max="14" width="6.54296875" style="145" customWidth="1"/>
    <col min="15" max="15" width="5.81640625" style="145" customWidth="1"/>
    <col min="16" max="19" width="9.1796875" style="145"/>
    <col min="20" max="20" width="27" style="145" customWidth="1"/>
    <col min="21" max="21" width="20.54296875" style="145" customWidth="1"/>
    <col min="22" max="16384" width="9.1796875" style="145"/>
  </cols>
  <sheetData>
    <row r="1" spans="1:12" s="103" customFormat="1" x14ac:dyDescent="0.35">
      <c r="A1" s="103" t="s">
        <v>212</v>
      </c>
      <c r="L1" s="104"/>
    </row>
    <row r="2" spans="1:12" s="103" customFormat="1" x14ac:dyDescent="0.35">
      <c r="A2" s="103" t="s">
        <v>210</v>
      </c>
      <c r="I2" s="104"/>
    </row>
    <row r="3" spans="1:12" s="103" customFormat="1" x14ac:dyDescent="0.35">
      <c r="A3" s="103" t="s">
        <v>213</v>
      </c>
      <c r="I3" s="104"/>
    </row>
    <row r="4" spans="1:12" s="106" customFormat="1" x14ac:dyDescent="0.35">
      <c r="A4" s="109"/>
      <c r="B4" s="109"/>
      <c r="C4" s="109"/>
      <c r="D4" s="109"/>
      <c r="E4" s="109"/>
      <c r="F4" s="109"/>
      <c r="G4" s="109"/>
    </row>
    <row r="5" spans="1:12" s="106" customFormat="1" x14ac:dyDescent="0.35">
      <c r="A5" s="110" t="s">
        <v>54</v>
      </c>
      <c r="B5" s="109"/>
      <c r="C5" s="109"/>
      <c r="D5" s="109"/>
      <c r="E5" s="198" t="s">
        <v>214</v>
      </c>
      <c r="F5" s="109"/>
      <c r="G5" s="109"/>
    </row>
    <row r="6" spans="1:12" s="106" customFormat="1" x14ac:dyDescent="0.35">
      <c r="A6" s="109" t="s">
        <v>39</v>
      </c>
      <c r="B6" s="109"/>
      <c r="C6" s="109"/>
      <c r="D6" s="109"/>
      <c r="E6" s="109" t="s">
        <v>215</v>
      </c>
      <c r="F6" s="109"/>
      <c r="G6" s="109"/>
    </row>
    <row r="7" spans="1:12" s="106" customFormat="1" x14ac:dyDescent="0.35">
      <c r="A7" s="110" t="s">
        <v>59</v>
      </c>
      <c r="B7" s="109"/>
      <c r="C7" s="109"/>
      <c r="D7" s="109"/>
      <c r="E7" s="199" t="s">
        <v>216</v>
      </c>
      <c r="F7" s="109"/>
      <c r="G7" s="109"/>
    </row>
    <row r="8" spans="1:12" s="106" customFormat="1" x14ac:dyDescent="0.35">
      <c r="A8" s="109" t="s">
        <v>51</v>
      </c>
      <c r="B8" s="109"/>
      <c r="C8" s="109"/>
      <c r="D8" s="109"/>
      <c r="E8" s="109" t="s">
        <v>217</v>
      </c>
      <c r="F8" s="109"/>
      <c r="G8" s="109"/>
    </row>
    <row r="9" spans="1:12" s="160" customFormat="1" x14ac:dyDescent="0.35">
      <c r="C9" s="161"/>
      <c r="G9" s="162"/>
      <c r="H9" s="110"/>
      <c r="L9" s="163"/>
    </row>
    <row r="10" spans="1:12" s="160" customFormat="1" x14ac:dyDescent="0.35">
      <c r="A10" s="524" t="s">
        <v>211</v>
      </c>
      <c r="B10" s="524"/>
      <c r="C10" s="524"/>
      <c r="D10" s="524"/>
      <c r="E10" s="524"/>
      <c r="F10" s="164" t="s">
        <v>60</v>
      </c>
      <c r="G10" s="165"/>
      <c r="K10" s="166"/>
    </row>
    <row r="11" spans="1:12" s="160" customFormat="1" ht="10.5" customHeight="1" x14ac:dyDescent="0.35">
      <c r="C11" s="167"/>
      <c r="D11" s="167"/>
      <c r="E11" s="167"/>
      <c r="F11" s="167"/>
      <c r="G11" s="168"/>
      <c r="H11" s="168"/>
      <c r="I11" s="168"/>
      <c r="J11" s="168"/>
      <c r="K11" s="168"/>
    </row>
    <row r="12" spans="1:12" s="106" customFormat="1" x14ac:dyDescent="0.35">
      <c r="A12" s="111" t="s">
        <v>300</v>
      </c>
      <c r="B12" s="111"/>
      <c r="C12" s="525">
        <v>44075</v>
      </c>
      <c r="D12" s="526"/>
      <c r="E12" s="526"/>
      <c r="F12" s="117"/>
      <c r="G12" s="118"/>
    </row>
    <row r="13" spans="1:12" s="106" customFormat="1" x14ac:dyDescent="0.35">
      <c r="A13" s="119" t="s">
        <v>40</v>
      </c>
      <c r="B13" s="111"/>
      <c r="C13" s="526" t="s">
        <v>214</v>
      </c>
      <c r="D13" s="526"/>
      <c r="E13" s="526"/>
      <c r="F13" s="117"/>
      <c r="G13" s="118"/>
    </row>
    <row r="14" spans="1:12" s="160" customFormat="1" x14ac:dyDescent="0.35">
      <c r="A14" s="169"/>
      <c r="C14" s="170"/>
      <c r="D14" s="170"/>
      <c r="E14" s="170"/>
      <c r="F14" s="167"/>
      <c r="G14" s="168"/>
      <c r="H14" s="168"/>
      <c r="I14" s="168"/>
      <c r="J14" s="168"/>
      <c r="K14" s="168"/>
    </row>
    <row r="15" spans="1:12" s="160" customFormat="1" x14ac:dyDescent="0.35">
      <c r="A15" s="527" t="s">
        <v>61</v>
      </c>
      <c r="B15" s="527"/>
      <c r="C15" s="527"/>
      <c r="D15" s="527"/>
      <c r="E15" s="527"/>
      <c r="F15" s="527"/>
      <c r="G15" s="168"/>
      <c r="H15" s="168"/>
      <c r="I15" s="168"/>
      <c r="J15" s="168"/>
      <c r="K15" s="168"/>
    </row>
    <row r="16" spans="1:12" ht="12.75" customHeight="1" thickBot="1" x14ac:dyDescent="0.4">
      <c r="D16" s="160"/>
      <c r="E16" s="160"/>
      <c r="G16" s="160"/>
      <c r="H16" s="160"/>
      <c r="I16" s="162"/>
      <c r="J16" s="171"/>
      <c r="K16" s="171"/>
    </row>
    <row r="17" spans="1:8" ht="13.4" customHeight="1" x14ac:dyDescent="0.35">
      <c r="A17" s="520" t="s">
        <v>0</v>
      </c>
      <c r="B17" s="522" t="s">
        <v>41</v>
      </c>
      <c r="C17" s="522" t="s">
        <v>42</v>
      </c>
      <c r="D17" s="522" t="s">
        <v>43</v>
      </c>
      <c r="E17" s="522" t="s">
        <v>44</v>
      </c>
      <c r="F17" s="522" t="s">
        <v>45</v>
      </c>
      <c r="G17" s="172" t="s">
        <v>46</v>
      </c>
      <c r="H17" s="160"/>
    </row>
    <row r="18" spans="1:8" x14ac:dyDescent="0.35">
      <c r="A18" s="521"/>
      <c r="B18" s="523"/>
      <c r="C18" s="523"/>
      <c r="D18" s="523"/>
      <c r="E18" s="523"/>
      <c r="F18" s="523"/>
      <c r="G18" s="173" t="s">
        <v>1</v>
      </c>
      <c r="H18" s="160"/>
    </row>
    <row r="19" spans="1:8" ht="15" customHeight="1" thickBot="1" x14ac:dyDescent="0.4">
      <c r="A19" s="528"/>
      <c r="B19" s="529"/>
      <c r="C19" s="529"/>
      <c r="D19" s="529"/>
      <c r="E19" s="529"/>
      <c r="F19" s="529"/>
      <c r="G19" s="174" t="s">
        <v>62</v>
      </c>
    </row>
    <row r="20" spans="1:8" s="159" customFormat="1" x14ac:dyDescent="0.35">
      <c r="A20" s="201">
        <v>1</v>
      </c>
      <c r="B20" s="202" t="s">
        <v>219</v>
      </c>
      <c r="C20" s="215">
        <v>0</v>
      </c>
      <c r="D20" s="215">
        <v>1.281999945640564</v>
      </c>
      <c r="E20" s="214" t="s">
        <v>220</v>
      </c>
      <c r="F20" s="222">
        <v>1.3888888888888889E-3</v>
      </c>
      <c r="G20" s="224">
        <v>0.33371527777777776</v>
      </c>
    </row>
    <row r="21" spans="1:8" x14ac:dyDescent="0.35">
      <c r="A21" s="220">
        <v>2</v>
      </c>
      <c r="B21" s="202" t="s">
        <v>221</v>
      </c>
      <c r="C21" s="221">
        <v>1.281999945640564</v>
      </c>
      <c r="D21" s="215">
        <v>2.08899986743927</v>
      </c>
      <c r="E21" s="213" t="s">
        <v>222</v>
      </c>
      <c r="F21" s="223">
        <v>2.0833333333333333E-3</v>
      </c>
      <c r="G21" s="225">
        <v>0.33540795257676487</v>
      </c>
    </row>
    <row r="22" spans="1:8" x14ac:dyDescent="0.35">
      <c r="A22" s="220">
        <v>3</v>
      </c>
      <c r="B22" s="202" t="s">
        <v>63</v>
      </c>
      <c r="C22" s="221">
        <v>3.370999813079834</v>
      </c>
      <c r="D22" s="215">
        <v>0.7649998664855957</v>
      </c>
      <c r="E22" s="213" t="s">
        <v>64</v>
      </c>
      <c r="F22" s="223">
        <v>6.9444444444444447E-4</v>
      </c>
      <c r="G22" s="225">
        <v>0.33744169605520502</v>
      </c>
    </row>
    <row r="23" spans="1:8" x14ac:dyDescent="0.35">
      <c r="A23" s="220">
        <v>4</v>
      </c>
      <c r="B23" s="202" t="s">
        <v>65</v>
      </c>
      <c r="C23" s="221">
        <v>4.1359996795654297</v>
      </c>
      <c r="D23" s="215">
        <v>1.1800003051757813</v>
      </c>
      <c r="E23" s="213" t="s">
        <v>66</v>
      </c>
      <c r="F23" s="223">
        <v>6.9444444444444447E-4</v>
      </c>
      <c r="G23" s="225">
        <v>0.33795765163857394</v>
      </c>
    </row>
    <row r="24" spans="1:8" x14ac:dyDescent="0.35">
      <c r="A24" s="220">
        <v>5</v>
      </c>
      <c r="B24" s="202" t="s">
        <v>67</v>
      </c>
      <c r="C24" s="221">
        <v>5.3159999847412109</v>
      </c>
      <c r="D24" s="215">
        <v>1.0380001068115234</v>
      </c>
      <c r="E24" s="213" t="s">
        <v>68</v>
      </c>
      <c r="F24" s="223">
        <v>6.9444444444444447E-4</v>
      </c>
      <c r="G24" s="225">
        <v>0.33875350467477927</v>
      </c>
    </row>
    <row r="25" spans="1:8" s="193" customFormat="1" x14ac:dyDescent="0.35">
      <c r="A25" s="220">
        <v>6</v>
      </c>
      <c r="B25" s="202" t="s">
        <v>223</v>
      </c>
      <c r="C25" s="221">
        <v>6.3540000915527344</v>
      </c>
      <c r="D25" s="215">
        <v>2.2959995269775391</v>
      </c>
      <c r="E25" s="213" t="s">
        <v>224</v>
      </c>
      <c r="F25" s="223">
        <v>2.7777777777777779E-3</v>
      </c>
      <c r="G25" s="225">
        <v>0.33948114633014909</v>
      </c>
    </row>
    <row r="26" spans="1:8" s="193" customFormat="1" x14ac:dyDescent="0.35">
      <c r="A26" s="220">
        <v>7</v>
      </c>
      <c r="B26" s="202" t="s">
        <v>69</v>
      </c>
      <c r="C26" s="221">
        <v>8.6499996185302734</v>
      </c>
      <c r="D26" s="215">
        <v>0.37200069427490234</v>
      </c>
      <c r="E26" s="213" t="s">
        <v>70</v>
      </c>
      <c r="F26" s="223">
        <v>0</v>
      </c>
      <c r="G26" s="225">
        <v>0.34183905302789103</v>
      </c>
    </row>
    <row r="27" spans="1:8" s="193" customFormat="1" x14ac:dyDescent="0.35">
      <c r="A27" s="220">
        <v>8</v>
      </c>
      <c r="B27" s="202" t="s">
        <v>225</v>
      </c>
      <c r="C27" s="221">
        <v>9.0220003128051758</v>
      </c>
      <c r="D27" s="215">
        <v>2.0729999542236328</v>
      </c>
      <c r="E27" s="213" t="s">
        <v>226</v>
      </c>
      <c r="F27" s="223">
        <v>2.0833333333333333E-3</v>
      </c>
      <c r="G27" s="225">
        <v>0.34220339691313789</v>
      </c>
    </row>
    <row r="28" spans="1:8" s="193" customFormat="1" x14ac:dyDescent="0.35">
      <c r="A28" s="220">
        <v>9</v>
      </c>
      <c r="B28" s="202" t="s">
        <v>227</v>
      </c>
      <c r="C28" s="221">
        <v>11.095000267028809</v>
      </c>
      <c r="D28" s="215">
        <v>1.9509992599487305</v>
      </c>
      <c r="E28" s="213" t="s">
        <v>228</v>
      </c>
      <c r="F28" s="223">
        <v>1.3888888888888889E-3</v>
      </c>
      <c r="G28" s="225">
        <v>0.34399232687852288</v>
      </c>
    </row>
    <row r="29" spans="1:8" s="193" customFormat="1" x14ac:dyDescent="0.35">
      <c r="A29" s="220">
        <v>10</v>
      </c>
      <c r="B29" s="202" t="s">
        <v>71</v>
      </c>
      <c r="C29" s="221">
        <v>13.045999526977539</v>
      </c>
      <c r="D29" s="215">
        <v>1.2140007019042969</v>
      </c>
      <c r="E29" s="213" t="s">
        <v>72</v>
      </c>
      <c r="F29" s="223">
        <v>1.3888888888888889E-3</v>
      </c>
      <c r="G29" s="225">
        <v>0.3456047587690988</v>
      </c>
    </row>
    <row r="30" spans="1:8" x14ac:dyDescent="0.35">
      <c r="A30" s="220">
        <v>11</v>
      </c>
      <c r="B30" s="202" t="s">
        <v>73</v>
      </c>
      <c r="C30" s="221">
        <v>14.260000228881836</v>
      </c>
      <c r="D30" s="215">
        <v>1.7889995574951172</v>
      </c>
      <c r="E30" s="213" t="s">
        <v>74</v>
      </c>
      <c r="F30" s="223">
        <v>1.3888888888888889E-3</v>
      </c>
      <c r="G30" s="225">
        <v>0.34669474589388527</v>
      </c>
    </row>
    <row r="31" spans="1:8" ht="15" thickBot="1" x14ac:dyDescent="0.4">
      <c r="A31" s="220">
        <v>12</v>
      </c>
      <c r="B31" s="202" t="s">
        <v>229</v>
      </c>
      <c r="C31" s="221">
        <v>16.048999786376953</v>
      </c>
      <c r="D31" s="215"/>
      <c r="E31" s="213" t="s">
        <v>75</v>
      </c>
      <c r="F31" s="213" t="s">
        <v>53</v>
      </c>
      <c r="G31" s="225">
        <v>0.34843702435216339</v>
      </c>
    </row>
    <row r="32" spans="1:8" x14ac:dyDescent="0.35">
      <c r="A32" s="203"/>
      <c r="B32" s="204"/>
      <c r="C32" s="204"/>
      <c r="D32" s="205"/>
      <c r="E32" s="206"/>
      <c r="F32" s="207" t="s">
        <v>47</v>
      </c>
      <c r="G32" s="226" t="s">
        <v>52</v>
      </c>
    </row>
    <row r="33" spans="1:11" x14ac:dyDescent="0.35">
      <c r="A33" s="208"/>
      <c r="B33" s="209"/>
      <c r="C33" s="209"/>
      <c r="D33" s="210"/>
      <c r="E33" s="211"/>
      <c r="F33" s="212" t="s">
        <v>48</v>
      </c>
      <c r="G33" s="227">
        <v>16.048999786376953</v>
      </c>
    </row>
    <row r="34" spans="1:11" x14ac:dyDescent="0.35">
      <c r="A34" s="208"/>
      <c r="B34" s="209"/>
      <c r="C34" s="209"/>
      <c r="D34" s="210"/>
      <c r="E34" s="211"/>
      <c r="F34" s="212" t="s">
        <v>49</v>
      </c>
      <c r="G34" s="228">
        <v>1.4722222752041287E-2</v>
      </c>
    </row>
    <row r="35" spans="1:11" ht="15" thickBot="1" x14ac:dyDescent="0.4">
      <c r="A35" s="216"/>
      <c r="B35" s="217"/>
      <c r="C35" s="217"/>
      <c r="D35" s="218"/>
      <c r="E35" s="516" t="s">
        <v>50</v>
      </c>
      <c r="F35" s="517"/>
      <c r="G35" s="219">
        <v>45.42169587399119</v>
      </c>
    </row>
    <row r="36" spans="1:11" x14ac:dyDescent="0.35">
      <c r="A36" s="175"/>
      <c r="B36" s="122"/>
      <c r="C36" s="122"/>
      <c r="D36" s="122"/>
      <c r="E36" s="194"/>
      <c r="F36" s="122"/>
      <c r="G36" s="195"/>
    </row>
    <row r="37" spans="1:11" x14ac:dyDescent="0.35">
      <c r="A37" s="175"/>
      <c r="B37" s="122"/>
      <c r="C37" s="122"/>
      <c r="D37" s="122"/>
      <c r="E37" s="194"/>
      <c r="F37" s="122"/>
      <c r="G37" s="195"/>
    </row>
    <row r="38" spans="1:11" s="160" customFormat="1" x14ac:dyDescent="0.35">
      <c r="A38" s="519" t="s">
        <v>76</v>
      </c>
      <c r="B38" s="519"/>
      <c r="C38" s="519"/>
      <c r="D38" s="519"/>
      <c r="E38" s="519"/>
      <c r="F38" s="519"/>
      <c r="G38" s="196"/>
      <c r="H38" s="168"/>
      <c r="I38" s="168"/>
      <c r="J38" s="168"/>
      <c r="K38" s="168"/>
    </row>
    <row r="39" spans="1:11" ht="15" thickBot="1" x14ac:dyDescent="0.4">
      <c r="A39" s="175"/>
      <c r="B39" s="175"/>
      <c r="C39" s="175"/>
      <c r="D39" s="175"/>
      <c r="E39" s="175"/>
      <c r="F39" s="175"/>
      <c r="G39" s="175"/>
      <c r="H39" s="160"/>
      <c r="I39" s="162"/>
      <c r="J39" s="171"/>
      <c r="K39" s="171"/>
    </row>
    <row r="40" spans="1:11" ht="12.75" customHeight="1" x14ac:dyDescent="0.35">
      <c r="A40" s="520" t="s">
        <v>0</v>
      </c>
      <c r="B40" s="522" t="s">
        <v>41</v>
      </c>
      <c r="C40" s="522" t="s">
        <v>42</v>
      </c>
      <c r="D40" s="522" t="s">
        <v>43</v>
      </c>
      <c r="E40" s="522" t="s">
        <v>44</v>
      </c>
      <c r="F40" s="522" t="s">
        <v>45</v>
      </c>
      <c r="G40" s="172" t="s">
        <v>46</v>
      </c>
      <c r="H40" s="160"/>
    </row>
    <row r="41" spans="1:11" x14ac:dyDescent="0.35">
      <c r="A41" s="521"/>
      <c r="B41" s="523"/>
      <c r="C41" s="523"/>
      <c r="D41" s="523"/>
      <c r="E41" s="523"/>
      <c r="F41" s="523"/>
      <c r="G41" s="173">
        <v>2</v>
      </c>
      <c r="H41" s="160"/>
    </row>
    <row r="42" spans="1:11" ht="15" customHeight="1" thickBot="1" x14ac:dyDescent="0.4">
      <c r="A42" s="521"/>
      <c r="B42" s="523"/>
      <c r="C42" s="523"/>
      <c r="D42" s="523"/>
      <c r="E42" s="523"/>
      <c r="F42" s="523"/>
      <c r="G42" s="229" t="s">
        <v>62</v>
      </c>
    </row>
    <row r="43" spans="1:11" s="180" customFormat="1" x14ac:dyDescent="0.35">
      <c r="A43" s="250">
        <v>1</v>
      </c>
      <c r="B43" s="251" t="s">
        <v>229</v>
      </c>
      <c r="C43" s="252">
        <v>0</v>
      </c>
      <c r="D43" s="252">
        <v>1.7730000019073486</v>
      </c>
      <c r="E43" s="253" t="s">
        <v>75</v>
      </c>
      <c r="F43" s="254">
        <v>1.3888888888888889E-3</v>
      </c>
      <c r="G43" s="255">
        <v>0.66704861111111113</v>
      </c>
    </row>
    <row r="44" spans="1:11" s="180" customFormat="1" x14ac:dyDescent="0.35">
      <c r="A44" s="245">
        <v>2</v>
      </c>
      <c r="B44" s="230" t="s">
        <v>73</v>
      </c>
      <c r="C44" s="246">
        <v>1.7730000019073486</v>
      </c>
      <c r="D44" s="240">
        <v>1.2230000495910645</v>
      </c>
      <c r="E44" s="239" t="s">
        <v>77</v>
      </c>
      <c r="F44" s="249">
        <v>6.9444444444444447E-4</v>
      </c>
      <c r="G44" s="225">
        <v>0.6681816689828326</v>
      </c>
    </row>
    <row r="45" spans="1:11" s="180" customFormat="1" x14ac:dyDescent="0.35">
      <c r="A45" s="245">
        <v>3</v>
      </c>
      <c r="B45" s="230" t="s">
        <v>71</v>
      </c>
      <c r="C45" s="246">
        <v>2.9960000514984131</v>
      </c>
      <c r="D45" s="240">
        <v>1.8640000820159912</v>
      </c>
      <c r="E45" s="239" t="s">
        <v>78</v>
      </c>
      <c r="F45" s="249">
        <v>2.0833333333333333E-3</v>
      </c>
      <c r="G45" s="225">
        <v>0.66940170937569055</v>
      </c>
    </row>
    <row r="46" spans="1:11" s="193" customFormat="1" x14ac:dyDescent="0.35">
      <c r="A46" s="245">
        <v>4</v>
      </c>
      <c r="B46" s="230" t="s">
        <v>227</v>
      </c>
      <c r="C46" s="246">
        <v>4.8600001335144043</v>
      </c>
      <c r="D46" s="240">
        <v>2.0529999732971191</v>
      </c>
      <c r="E46" s="239" t="s">
        <v>228</v>
      </c>
      <c r="F46" s="249">
        <v>1.3888888888888889E-3</v>
      </c>
      <c r="G46" s="225">
        <v>0.6710062157674116</v>
      </c>
    </row>
    <row r="47" spans="1:11" s="180" customFormat="1" x14ac:dyDescent="0.35">
      <c r="A47" s="245">
        <v>5</v>
      </c>
      <c r="B47" s="230" t="s">
        <v>225</v>
      </c>
      <c r="C47" s="246">
        <v>6.9130001068115234</v>
      </c>
      <c r="D47" s="240">
        <v>0.41900014877319336</v>
      </c>
      <c r="E47" s="239" t="s">
        <v>226</v>
      </c>
      <c r="F47" s="249">
        <v>6.9444444444444447E-4</v>
      </c>
      <c r="G47" s="225">
        <v>0.67276199490584498</v>
      </c>
    </row>
    <row r="48" spans="1:11" s="180" customFormat="1" x14ac:dyDescent="0.35">
      <c r="A48" s="245">
        <v>6</v>
      </c>
      <c r="B48" s="230" t="s">
        <v>69</v>
      </c>
      <c r="C48" s="246">
        <v>7.3320002555847168</v>
      </c>
      <c r="D48" s="240">
        <v>2.1620001792907715</v>
      </c>
      <c r="E48" s="239" t="s">
        <v>70</v>
      </c>
      <c r="F48" s="249">
        <v>2.0833333333333333E-3</v>
      </c>
      <c r="G48" s="225">
        <v>0.6731587751906305</v>
      </c>
    </row>
    <row r="49" spans="1:24" s="180" customFormat="1" x14ac:dyDescent="0.35">
      <c r="A49" s="245">
        <v>7</v>
      </c>
      <c r="B49" s="230" t="s">
        <v>223</v>
      </c>
      <c r="C49" s="246">
        <v>9.4940004348754883</v>
      </c>
      <c r="D49" s="240">
        <v>1.2219991683959961</v>
      </c>
      <c r="E49" s="239" t="s">
        <v>224</v>
      </c>
      <c r="F49" s="249">
        <v>6.9444444444444447E-4</v>
      </c>
      <c r="G49" s="225">
        <v>0.67504952863776102</v>
      </c>
    </row>
    <row r="50" spans="1:24" s="180" customFormat="1" x14ac:dyDescent="0.35">
      <c r="A50" s="245">
        <v>8</v>
      </c>
      <c r="B50" s="230" t="s">
        <v>67</v>
      </c>
      <c r="C50" s="246">
        <v>10.715999603271484</v>
      </c>
      <c r="D50" s="240">
        <v>1.0420007705688477</v>
      </c>
      <c r="E50" s="239" t="s">
        <v>79</v>
      </c>
      <c r="F50" s="249">
        <v>6.9444444444444447E-4</v>
      </c>
      <c r="G50" s="225">
        <v>0.67596126742548801</v>
      </c>
    </row>
    <row r="51" spans="1:24" s="180" customFormat="1" x14ac:dyDescent="0.35">
      <c r="A51" s="245">
        <v>9</v>
      </c>
      <c r="B51" s="230" t="s">
        <v>65</v>
      </c>
      <c r="C51" s="246">
        <v>11.758000373840332</v>
      </c>
      <c r="D51" s="240">
        <v>2.800999641418457</v>
      </c>
      <c r="E51" s="239" t="s">
        <v>80</v>
      </c>
      <c r="F51" s="249">
        <v>2.7777777777777779E-3</v>
      </c>
      <c r="G51" s="225">
        <v>0.67674069567236517</v>
      </c>
    </row>
    <row r="52" spans="1:24" s="193" customFormat="1" x14ac:dyDescent="0.35">
      <c r="A52" s="245">
        <v>10</v>
      </c>
      <c r="B52" s="230" t="s">
        <v>221</v>
      </c>
      <c r="C52" s="246">
        <v>14.559000015258789</v>
      </c>
      <c r="D52" s="240">
        <v>1.2849998474121094</v>
      </c>
      <c r="E52" s="239" t="s">
        <v>222</v>
      </c>
      <c r="F52" s="249">
        <v>1.3888888888888889E-3</v>
      </c>
      <c r="G52" s="225">
        <v>0.67931302472549093</v>
      </c>
    </row>
    <row r="53" spans="1:24" ht="15" thickBot="1" x14ac:dyDescent="0.4">
      <c r="A53" s="245">
        <v>11</v>
      </c>
      <c r="B53" s="230" t="s">
        <v>219</v>
      </c>
      <c r="C53" s="246">
        <v>15.843999862670898</v>
      </c>
      <c r="D53" s="240">
        <v>-15.843999862670898</v>
      </c>
      <c r="E53" s="239" t="s">
        <v>220</v>
      </c>
      <c r="F53" s="239" t="s">
        <v>53</v>
      </c>
      <c r="G53" s="225">
        <v>0.68100552287468319</v>
      </c>
    </row>
    <row r="54" spans="1:24" x14ac:dyDescent="0.35">
      <c r="A54" s="231"/>
      <c r="B54" s="232"/>
      <c r="C54" s="232"/>
      <c r="D54" s="233"/>
      <c r="E54" s="247"/>
      <c r="F54" s="234" t="s">
        <v>47</v>
      </c>
      <c r="G54" s="226" t="s">
        <v>52</v>
      </c>
    </row>
    <row r="55" spans="1:24" x14ac:dyDescent="0.35">
      <c r="A55" s="235"/>
      <c r="B55" s="236"/>
      <c r="C55" s="236"/>
      <c r="D55" s="237"/>
      <c r="E55" s="248"/>
      <c r="F55" s="238" t="s">
        <v>48</v>
      </c>
      <c r="G55" s="227">
        <v>15.843999862670898</v>
      </c>
      <c r="V55" s="197"/>
      <c r="W55" s="110"/>
      <c r="X55" s="110"/>
    </row>
    <row r="56" spans="1:24" s="110" customFormat="1" x14ac:dyDescent="0.35">
      <c r="A56" s="235"/>
      <c r="B56" s="236"/>
      <c r="C56" s="236"/>
      <c r="D56" s="237"/>
      <c r="E56" s="248"/>
      <c r="F56" s="238" t="s">
        <v>49</v>
      </c>
      <c r="G56" s="228">
        <v>1.3958333598242865E-2</v>
      </c>
    </row>
    <row r="57" spans="1:24" s="110" customFormat="1" ht="15" thickBot="1" x14ac:dyDescent="0.4">
      <c r="A57" s="241"/>
      <c r="B57" s="242"/>
      <c r="C57" s="242"/>
      <c r="D57" s="243"/>
      <c r="E57" s="516" t="s">
        <v>50</v>
      </c>
      <c r="F57" s="517"/>
      <c r="G57" s="244">
        <v>47.29552108051962</v>
      </c>
    </row>
    <row r="58" spans="1:24" s="110" customFormat="1" x14ac:dyDescent="0.35">
      <c r="A58" s="175"/>
      <c r="B58" s="175"/>
      <c r="C58" s="175"/>
      <c r="D58" s="175"/>
      <c r="E58" s="185"/>
      <c r="F58" s="185"/>
      <c r="G58" s="186"/>
    </row>
    <row r="59" spans="1:24" s="110" customFormat="1" x14ac:dyDescent="0.35">
      <c r="A59" s="143" t="s">
        <v>81</v>
      </c>
      <c r="B59" s="175"/>
      <c r="C59" s="175"/>
      <c r="D59" s="185"/>
      <c r="E59" s="185"/>
      <c r="F59" s="186"/>
    </row>
    <row r="60" spans="1:24" s="110" customFormat="1" x14ac:dyDescent="0.35">
      <c r="A60" s="110" t="s">
        <v>82</v>
      </c>
    </row>
    <row r="61" spans="1:24" s="110" customFormat="1" ht="12.75" customHeight="1" x14ac:dyDescent="0.35">
      <c r="A61" s="518" t="s">
        <v>83</v>
      </c>
      <c r="B61" s="518"/>
      <c r="C61" s="518"/>
      <c r="D61" s="518"/>
      <c r="E61" s="518"/>
      <c r="F61" s="518"/>
      <c r="G61" s="518"/>
      <c r="H61" s="518"/>
      <c r="I61" s="518"/>
      <c r="J61" s="518"/>
      <c r="K61" s="518"/>
      <c r="L61" s="144"/>
      <c r="M61" s="144"/>
      <c r="N61" s="144"/>
      <c r="O61" s="144"/>
    </row>
    <row r="62" spans="1:24" s="110" customFormat="1" x14ac:dyDescent="0.35">
      <c r="A62" s="518"/>
      <c r="B62" s="518"/>
      <c r="C62" s="518"/>
      <c r="D62" s="518"/>
      <c r="E62" s="518"/>
      <c r="F62" s="518"/>
      <c r="G62" s="518"/>
      <c r="H62" s="518"/>
      <c r="I62" s="518"/>
      <c r="J62" s="518"/>
      <c r="K62" s="518"/>
      <c r="L62" s="144"/>
      <c r="M62" s="144"/>
      <c r="N62" s="144"/>
      <c r="O62" s="144"/>
    </row>
    <row r="63" spans="1:24" s="110" customFormat="1" x14ac:dyDescent="0.35"/>
    <row r="64" spans="1:24" s="512" customFormat="1" x14ac:dyDescent="0.35">
      <c r="B64" s="513" t="s">
        <v>298</v>
      </c>
      <c r="C64" s="513"/>
      <c r="D64" s="513"/>
      <c r="E64" s="514"/>
    </row>
    <row r="65" spans="2:5" s="512" customFormat="1" x14ac:dyDescent="0.35">
      <c r="B65" s="513"/>
      <c r="C65" s="513"/>
      <c r="D65" s="513"/>
      <c r="E65" s="514"/>
    </row>
    <row r="66" spans="2:5" s="512" customFormat="1" x14ac:dyDescent="0.35">
      <c r="B66" s="147" t="s">
        <v>218</v>
      </c>
      <c r="C66" s="513"/>
      <c r="D66" s="513" t="s">
        <v>299</v>
      </c>
      <c r="E66" s="514"/>
    </row>
    <row r="67" spans="2:5" s="512" customFormat="1" x14ac:dyDescent="0.35">
      <c r="B67" s="200" t="s">
        <v>214</v>
      </c>
      <c r="C67" s="513"/>
      <c r="D67" s="513" t="s">
        <v>54</v>
      </c>
      <c r="E67" s="514"/>
    </row>
  </sheetData>
  <mergeCells count="20">
    <mergeCell ref="A10:E10"/>
    <mergeCell ref="C12:E12"/>
    <mergeCell ref="C13:E13"/>
    <mergeCell ref="A15:F15"/>
    <mergeCell ref="A17:A19"/>
    <mergeCell ref="B17:B19"/>
    <mergeCell ref="C17:C19"/>
    <mergeCell ref="D17:D19"/>
    <mergeCell ref="E17:E19"/>
    <mergeCell ref="F17:F19"/>
    <mergeCell ref="E35:F35"/>
    <mergeCell ref="E57:F57"/>
    <mergeCell ref="A61:K62"/>
    <mergeCell ref="A38:F38"/>
    <mergeCell ref="A40:A42"/>
    <mergeCell ref="B40:B42"/>
    <mergeCell ref="C40:C42"/>
    <mergeCell ref="D40:D42"/>
    <mergeCell ref="E40:E42"/>
    <mergeCell ref="F40:F42"/>
  </mergeCells>
  <pageMargins left="0.7" right="0.7" top="0.75" bottom="0.75" header="0.3" footer="0.3"/>
  <pageSetup paperSize="9" scale="75" fitToHeight="0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M40"/>
  <sheetViews>
    <sheetView zoomScaleNormal="100" workbookViewId="0">
      <selection activeCell="D23" sqref="D23"/>
    </sheetView>
  </sheetViews>
  <sheetFormatPr defaultRowHeight="12.5" x14ac:dyDescent="0.25"/>
  <cols>
    <col min="1" max="1" width="3.453125" customWidth="1"/>
    <col min="2" max="2" width="14.26953125" customWidth="1"/>
    <col min="3" max="4" width="13.1796875" customWidth="1"/>
    <col min="5" max="5" width="11.7265625" customWidth="1"/>
    <col min="6" max="6" width="13.1796875" customWidth="1"/>
    <col min="7" max="15" width="6.54296875" customWidth="1"/>
  </cols>
  <sheetData>
    <row r="1" spans="1:13" s="14" customFormat="1" ht="31.5" customHeight="1" x14ac:dyDescent="0.4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4">
      <c r="C2" s="43"/>
      <c r="D2" s="43"/>
      <c r="E2" s="29" t="s">
        <v>20</v>
      </c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35">
      <c r="D3" s="31"/>
      <c r="G3" s="31"/>
      <c r="H3" s="31"/>
      <c r="I3" s="31"/>
      <c r="J3" s="31"/>
      <c r="K3" s="31"/>
      <c r="L3" s="31"/>
    </row>
    <row r="4" spans="1:13" ht="12.75" customHeight="1" thickBot="1" x14ac:dyDescent="0.35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5">
      <c r="A5" s="580" t="s">
        <v>0</v>
      </c>
      <c r="B5" s="536" t="s">
        <v>21</v>
      </c>
      <c r="C5" s="536" t="s">
        <v>22</v>
      </c>
      <c r="D5" s="536" t="s">
        <v>23</v>
      </c>
      <c r="E5" s="536" t="s">
        <v>24</v>
      </c>
      <c r="F5" s="536" t="s">
        <v>25</v>
      </c>
      <c r="G5" s="2" t="s">
        <v>26</v>
      </c>
      <c r="H5" s="23" t="s">
        <v>27</v>
      </c>
      <c r="I5" s="13"/>
    </row>
    <row r="6" spans="1:13" ht="13.5" thickBot="1" x14ac:dyDescent="0.3">
      <c r="A6" s="581"/>
      <c r="B6" s="537"/>
      <c r="C6" s="537"/>
      <c r="D6" s="537"/>
      <c r="E6" s="537"/>
      <c r="F6" s="537"/>
      <c r="G6" s="27" t="s">
        <v>1</v>
      </c>
      <c r="H6" s="28">
        <f>G6+2</f>
        <v>3</v>
      </c>
      <c r="I6" s="13"/>
    </row>
    <row r="7" spans="1:13" ht="13" x14ac:dyDescent="0.25">
      <c r="A7" s="3">
        <v>1</v>
      </c>
      <c r="B7" s="4" t="e">
        <f t="shared" ref="B7:B16" ca="1" si="0">pikasStopName()</f>
        <v>#NAME?</v>
      </c>
      <c r="C7" s="36" t="e">
        <f t="shared" ref="C7:C16" ca="1" si="1">pikasStopKm()</f>
        <v>#NAME?</v>
      </c>
      <c r="D7" s="36" t="e">
        <f t="shared" ref="D7:D16" ca="1" si="2">OFFSET(C7,1,0)-C7</f>
        <v>#NAME?</v>
      </c>
      <c r="E7" s="30" t="e">
        <f t="shared" ref="E7:E16" ca="1" si="3">pikasStopNum()</f>
        <v>#NAME?</v>
      </c>
      <c r="F7" s="53"/>
      <c r="G7" s="5"/>
      <c r="H7" s="21"/>
      <c r="I7" s="13"/>
    </row>
    <row r="8" spans="1:13" ht="13" x14ac:dyDescent="0.25">
      <c r="A8" s="3" t="e">
        <f t="shared" ref="A8:A16" ca="1" si="4">IF(B8&lt;&gt;"",OFFSET(A8,-1,0)+1,"")</f>
        <v>#NAME?</v>
      </c>
      <c r="B8" s="4" t="e">
        <f t="shared" ca="1" si="0"/>
        <v>#NAME?</v>
      </c>
      <c r="C8" s="36" t="e">
        <f t="shared" ca="1" si="1"/>
        <v>#NAME?</v>
      </c>
      <c r="D8" s="36" t="e">
        <f t="shared" ca="1" si="2"/>
        <v>#NAME?</v>
      </c>
      <c r="E8" s="30" t="e">
        <f t="shared" ca="1" si="3"/>
        <v>#NAME?</v>
      </c>
      <c r="F8" s="53"/>
      <c r="G8" s="5"/>
      <c r="H8" s="21"/>
      <c r="I8" s="13"/>
    </row>
    <row r="9" spans="1:13" ht="13" x14ac:dyDescent="0.25">
      <c r="A9" s="3" t="e">
        <f t="shared" ca="1" si="4"/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ht="13" x14ac:dyDescent="0.25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ht="13" x14ac:dyDescent="0.25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ht="13" x14ac:dyDescent="0.25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ht="13" x14ac:dyDescent="0.25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ht="13" x14ac:dyDescent="0.25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ht="13" x14ac:dyDescent="0.25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5" thickBot="1" x14ac:dyDescent="0.3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5">
      <c r="A17" s="7"/>
      <c r="B17" s="8"/>
      <c r="C17" s="8"/>
      <c r="D17" s="9"/>
      <c r="E17" s="10"/>
      <c r="F17" s="11" t="s">
        <v>28</v>
      </c>
      <c r="G17" s="12" t="s">
        <v>2</v>
      </c>
      <c r="H17" s="24" t="s">
        <v>2</v>
      </c>
      <c r="I17" s="13"/>
    </row>
    <row r="18" spans="1:13" x14ac:dyDescent="0.25">
      <c r="A18" s="13"/>
      <c r="B18" s="14"/>
      <c r="C18" s="14"/>
      <c r="D18" s="15"/>
      <c r="E18" s="16"/>
      <c r="F18" s="17" t="s">
        <v>31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5">
      <c r="A19" s="13"/>
      <c r="B19" s="14"/>
      <c r="C19" s="14"/>
      <c r="D19" s="15"/>
      <c r="E19" s="16"/>
      <c r="F19" s="17" t="s">
        <v>30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ht="13" thickBot="1" x14ac:dyDescent="0.3">
      <c r="A20" s="47"/>
      <c r="B20" s="48"/>
      <c r="C20" s="48"/>
      <c r="D20" s="49"/>
      <c r="E20" s="584" t="s">
        <v>29</v>
      </c>
      <c r="F20" s="517"/>
      <c r="G20" s="55" t="e">
        <f ca="1">G18/(24*IF(G19&gt;0,G19,1))</f>
        <v>#NAME?</v>
      </c>
      <c r="H20" s="56" t="e">
        <f ca="1">H18/(24*IF(H19&gt;0,H19,1))</f>
        <v>#NAME?</v>
      </c>
      <c r="I20" s="13"/>
    </row>
    <row r="21" spans="1:13" s="14" customFormat="1" ht="31.5" customHeight="1" x14ac:dyDescent="0.4">
      <c r="C21" s="39"/>
      <c r="E21" s="40"/>
      <c r="F21" s="40"/>
      <c r="G21" s="41"/>
      <c r="H21" s="40"/>
      <c r="I21" s="40"/>
      <c r="M21" s="42"/>
    </row>
    <row r="22" spans="1:13" s="14" customFormat="1" ht="16.5" customHeight="1" x14ac:dyDescent="0.4">
      <c r="C22" s="43"/>
      <c r="D22" s="43"/>
      <c r="E22" s="29" t="s">
        <v>20</v>
      </c>
      <c r="F22" s="50" t="e">
        <f ca="1">F2</f>
        <v>#NAME?</v>
      </c>
      <c r="G22" s="44"/>
      <c r="H22" s="37"/>
      <c r="L22" s="45"/>
    </row>
    <row r="23" spans="1:13" s="14" customFormat="1" ht="16.5" customHeight="1" x14ac:dyDescent="0.35">
      <c r="D23" s="31"/>
      <c r="G23" s="31"/>
      <c r="H23" s="31"/>
      <c r="I23" s="31"/>
      <c r="J23" s="31"/>
      <c r="K23" s="31"/>
      <c r="L23" s="31"/>
    </row>
    <row r="24" spans="1:13" ht="12.75" customHeight="1" thickBot="1" x14ac:dyDescent="0.35">
      <c r="D24" s="14"/>
      <c r="E24" s="14"/>
      <c r="G24" s="14"/>
      <c r="H24" s="14"/>
      <c r="I24" s="14"/>
      <c r="J24" s="38"/>
      <c r="K24" s="1"/>
      <c r="L24" s="1"/>
    </row>
    <row r="25" spans="1:13" ht="48" customHeight="1" x14ac:dyDescent="0.25">
      <c r="A25" s="530" t="s">
        <v>0</v>
      </c>
      <c r="B25" s="533" t="s">
        <v>21</v>
      </c>
      <c r="C25" s="533" t="s">
        <v>22</v>
      </c>
      <c r="D25" s="533" t="s">
        <v>23</v>
      </c>
      <c r="E25" s="533" t="s">
        <v>24</v>
      </c>
      <c r="F25" s="533" t="s">
        <v>25</v>
      </c>
      <c r="G25" s="2" t="s">
        <v>26</v>
      </c>
      <c r="H25" s="23" t="s">
        <v>27</v>
      </c>
      <c r="I25" s="13"/>
    </row>
    <row r="26" spans="1:13" ht="13.5" thickBot="1" x14ac:dyDescent="0.3">
      <c r="A26" s="532"/>
      <c r="B26" s="535"/>
      <c r="C26" s="535"/>
      <c r="D26" s="535"/>
      <c r="E26" s="535"/>
      <c r="F26" s="535"/>
      <c r="G26" s="27">
        <v>2</v>
      </c>
      <c r="H26" s="28">
        <f>G26+2</f>
        <v>4</v>
      </c>
      <c r="I26" s="13"/>
    </row>
    <row r="27" spans="1:13" ht="13" x14ac:dyDescent="0.25">
      <c r="A27" s="3">
        <v>1</v>
      </c>
      <c r="B27" s="4" t="e">
        <f t="shared" ref="B27:B36" ca="1" si="5">pikasStopName()</f>
        <v>#NAME?</v>
      </c>
      <c r="C27" s="36" t="e">
        <f t="shared" ref="C27:C36" ca="1" si="6">pikasStopKm()</f>
        <v>#NAME?</v>
      </c>
      <c r="D27" s="36" t="e">
        <f t="shared" ref="D27:D36" ca="1" si="7">OFFSET(C27,1,0)-C27</f>
        <v>#NAME?</v>
      </c>
      <c r="E27" s="30" t="e">
        <f t="shared" ref="E27:E36" ca="1" si="8">pikasStopNum()</f>
        <v>#NAME?</v>
      </c>
      <c r="F27" s="53"/>
      <c r="G27" s="5"/>
      <c r="H27" s="21"/>
      <c r="I27" s="13"/>
    </row>
    <row r="28" spans="1:13" ht="13" x14ac:dyDescent="0.25">
      <c r="A28" s="3" t="e">
        <f t="shared" ref="A28:A36" ca="1" si="9">IF(B28&lt;&gt;"",OFFSET(A28,-1,0)+1,"")</f>
        <v>#NAME?</v>
      </c>
      <c r="B28" s="4" t="e">
        <f t="shared" ca="1" si="5"/>
        <v>#NAME?</v>
      </c>
      <c r="C28" s="36" t="e">
        <f t="shared" ca="1" si="6"/>
        <v>#NAME?</v>
      </c>
      <c r="D28" s="36" t="e">
        <f t="shared" ca="1" si="7"/>
        <v>#NAME?</v>
      </c>
      <c r="E28" s="30" t="e">
        <f t="shared" ca="1" si="8"/>
        <v>#NAME?</v>
      </c>
      <c r="F28" s="53"/>
      <c r="G28" s="5"/>
      <c r="H28" s="21"/>
      <c r="I28" s="13"/>
    </row>
    <row r="29" spans="1:13" ht="13" x14ac:dyDescent="0.25">
      <c r="A29" s="3" t="e">
        <f t="shared" ca="1" si="9"/>
        <v>#NAME?</v>
      </c>
      <c r="B29" s="4" t="e">
        <f t="shared" ca="1" si="5"/>
        <v>#NAME?</v>
      </c>
      <c r="C29" s="36" t="e">
        <f t="shared" ca="1" si="6"/>
        <v>#NAME?</v>
      </c>
      <c r="D29" s="36" t="e">
        <f t="shared" ca="1" si="7"/>
        <v>#NAME?</v>
      </c>
      <c r="E29" s="30" t="e">
        <f t="shared" ca="1" si="8"/>
        <v>#NAME?</v>
      </c>
      <c r="F29" s="53"/>
      <c r="G29" s="5"/>
      <c r="H29" s="21"/>
      <c r="I29" s="13"/>
    </row>
    <row r="30" spans="1:13" ht="13" x14ac:dyDescent="0.25">
      <c r="A30" s="3" t="e">
        <f t="shared" ca="1" si="9"/>
        <v>#NAME?</v>
      </c>
      <c r="B30" s="4" t="e">
        <f t="shared" ca="1" si="5"/>
        <v>#NAME?</v>
      </c>
      <c r="C30" s="36" t="e">
        <f t="shared" ca="1" si="6"/>
        <v>#NAME?</v>
      </c>
      <c r="D30" s="36" t="e">
        <f t="shared" ca="1" si="7"/>
        <v>#NAME?</v>
      </c>
      <c r="E30" s="30" t="e">
        <f t="shared" ca="1" si="8"/>
        <v>#NAME?</v>
      </c>
      <c r="F30" s="53"/>
      <c r="G30" s="5"/>
      <c r="H30" s="21"/>
      <c r="I30" s="13"/>
    </row>
    <row r="31" spans="1:13" ht="13" x14ac:dyDescent="0.25">
      <c r="A31" s="3" t="e">
        <f t="shared" ca="1" si="9"/>
        <v>#NAME?</v>
      </c>
      <c r="B31" s="4" t="e">
        <f t="shared" ca="1" si="5"/>
        <v>#NAME?</v>
      </c>
      <c r="C31" s="36" t="e">
        <f t="shared" ca="1" si="6"/>
        <v>#NAME?</v>
      </c>
      <c r="D31" s="36" t="e">
        <f t="shared" ca="1" si="7"/>
        <v>#NAME?</v>
      </c>
      <c r="E31" s="30" t="e">
        <f t="shared" ca="1" si="8"/>
        <v>#NAME?</v>
      </c>
      <c r="F31" s="53"/>
      <c r="G31" s="5"/>
      <c r="H31" s="21"/>
      <c r="I31" s="13"/>
    </row>
    <row r="32" spans="1:13" ht="13" x14ac:dyDescent="0.25">
      <c r="A32" s="3" t="e">
        <f t="shared" ca="1" si="9"/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ht="13" x14ac:dyDescent="0.25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ht="13" x14ac:dyDescent="0.25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ht="13" x14ac:dyDescent="0.25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ht="13.5" thickBot="1" x14ac:dyDescent="0.3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4"/>
      <c r="G36" s="6"/>
      <c r="H36" s="22"/>
      <c r="I36" s="13"/>
    </row>
    <row r="37" spans="1:9" x14ac:dyDescent="0.25">
      <c r="A37" s="7"/>
      <c r="B37" s="8"/>
      <c r="C37" s="8"/>
      <c r="D37" s="9"/>
      <c r="E37" s="10"/>
      <c r="F37" s="11" t="s">
        <v>28</v>
      </c>
      <c r="G37" s="12" t="s">
        <v>2</v>
      </c>
      <c r="H37" s="24" t="s">
        <v>2</v>
      </c>
      <c r="I37" s="13"/>
    </row>
    <row r="38" spans="1:9" x14ac:dyDescent="0.25">
      <c r="A38" s="13"/>
      <c r="B38" s="14"/>
      <c r="C38" s="14"/>
      <c r="D38" s="15"/>
      <c r="E38" s="16"/>
      <c r="F38" s="17" t="s">
        <v>31</v>
      </c>
      <c r="G38" s="51" t="e">
        <f ca="1">pikasTripKm()</f>
        <v>#NAME?</v>
      </c>
      <c r="H38" s="52" t="e">
        <f ca="1">pikasTripKm()</f>
        <v>#NAME?</v>
      </c>
      <c r="I38" s="13"/>
    </row>
    <row r="39" spans="1:9" x14ac:dyDescent="0.25">
      <c r="A39" s="13"/>
      <c r="B39" s="14"/>
      <c r="C39" s="14"/>
      <c r="D39" s="15"/>
      <c r="E39" s="16"/>
      <c r="F39" s="17" t="s">
        <v>30</v>
      </c>
      <c r="G39" s="34" t="e">
        <f ca="1">pikasTripDuration()/(24*60)</f>
        <v>#NAME?</v>
      </c>
      <c r="H39" s="35" t="e">
        <f ca="1">pikasTripDuration()/(24*60)</f>
        <v>#NAME?</v>
      </c>
      <c r="I39" s="13"/>
    </row>
    <row r="40" spans="1:9" ht="13" thickBot="1" x14ac:dyDescent="0.3">
      <c r="A40" s="47"/>
      <c r="B40" s="48"/>
      <c r="C40" s="48"/>
      <c r="D40" s="49"/>
      <c r="E40" s="584" t="s">
        <v>29</v>
      </c>
      <c r="F40" s="517"/>
      <c r="G40" s="55" t="e">
        <f ca="1">G38/(24*IF(G39&gt;0,G39,1))</f>
        <v>#NAME?</v>
      </c>
      <c r="H40" s="56" t="e">
        <f ca="1">H38/(24*IF(H39&gt;0,H39,1))</f>
        <v>#NAME?</v>
      </c>
      <c r="I40" s="13"/>
    </row>
  </sheetData>
  <mergeCells count="14">
    <mergeCell ref="A25:A26"/>
    <mergeCell ref="B25:B26"/>
    <mergeCell ref="C25:C26"/>
    <mergeCell ref="D25:D26"/>
    <mergeCell ref="A5:A6"/>
    <mergeCell ref="B5:B6"/>
    <mergeCell ref="C5:C6"/>
    <mergeCell ref="D5:D6"/>
    <mergeCell ref="E40:F40"/>
    <mergeCell ref="E20:F20"/>
    <mergeCell ref="E25:E26"/>
    <mergeCell ref="F25:F26"/>
    <mergeCell ref="E5:E6"/>
    <mergeCell ref="F5:F6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zoomScaleNormal="100" workbookViewId="0">
      <selection activeCell="B8" sqref="B8"/>
    </sheetView>
  </sheetViews>
  <sheetFormatPr defaultColWidth="9.1796875" defaultRowHeight="14.5" x14ac:dyDescent="0.35"/>
  <cols>
    <col min="1" max="1" width="3.453125" style="145" customWidth="1"/>
    <col min="2" max="2" width="19.54296875" style="145" customWidth="1"/>
    <col min="3" max="3" width="8.1796875" style="145" customWidth="1"/>
    <col min="4" max="4" width="8.54296875" style="145" customWidth="1"/>
    <col min="5" max="5" width="8.1796875" style="145" customWidth="1"/>
    <col min="6" max="6" width="10" style="145" customWidth="1"/>
    <col min="7" max="14" width="6.54296875" style="145" customWidth="1"/>
    <col min="15" max="15" width="9.1796875" style="145"/>
    <col min="16" max="16" width="11.54296875" style="145" customWidth="1"/>
    <col min="17" max="16384" width="9.1796875" style="145"/>
  </cols>
  <sheetData>
    <row r="1" spans="1:12" s="103" customFormat="1" x14ac:dyDescent="0.35">
      <c r="A1" s="103" t="s">
        <v>212</v>
      </c>
      <c r="L1" s="104"/>
    </row>
    <row r="2" spans="1:12" s="103" customFormat="1" x14ac:dyDescent="0.35">
      <c r="A2" s="103" t="s">
        <v>210</v>
      </c>
      <c r="I2" s="104"/>
    </row>
    <row r="3" spans="1:12" s="103" customFormat="1" x14ac:dyDescent="0.35">
      <c r="A3" s="103" t="s">
        <v>213</v>
      </c>
      <c r="I3" s="104"/>
    </row>
    <row r="4" spans="1:12" s="106" customFormat="1" x14ac:dyDescent="0.35">
      <c r="A4" s="109"/>
      <c r="B4" s="109"/>
      <c r="C4" s="109"/>
      <c r="D4" s="109"/>
      <c r="E4" s="109"/>
      <c r="F4" s="109"/>
      <c r="G4" s="109"/>
    </row>
    <row r="5" spans="1:12" s="106" customFormat="1" x14ac:dyDescent="0.35">
      <c r="A5" s="110" t="s">
        <v>54</v>
      </c>
      <c r="B5" s="109"/>
      <c r="C5" s="109"/>
      <c r="D5" s="109"/>
      <c r="E5" s="198" t="s">
        <v>214</v>
      </c>
      <c r="F5" s="109"/>
      <c r="G5" s="109"/>
    </row>
    <row r="6" spans="1:12" s="106" customFormat="1" x14ac:dyDescent="0.35">
      <c r="A6" s="109" t="s">
        <v>39</v>
      </c>
      <c r="B6" s="109"/>
      <c r="C6" s="109"/>
      <c r="D6" s="109"/>
      <c r="E6" s="109" t="s">
        <v>215</v>
      </c>
      <c r="F6" s="109"/>
      <c r="G6" s="109"/>
    </row>
    <row r="7" spans="1:12" s="106" customFormat="1" x14ac:dyDescent="0.35">
      <c r="A7" s="110" t="s">
        <v>59</v>
      </c>
      <c r="B7" s="109"/>
      <c r="C7" s="109"/>
      <c r="D7" s="109"/>
      <c r="E7" s="199" t="s">
        <v>216</v>
      </c>
      <c r="F7" s="109"/>
      <c r="G7" s="109"/>
    </row>
    <row r="8" spans="1:12" s="106" customFormat="1" x14ac:dyDescent="0.35">
      <c r="A8" s="109" t="s">
        <v>51</v>
      </c>
      <c r="B8" s="109"/>
      <c r="C8" s="109"/>
      <c r="D8" s="109"/>
      <c r="E8" s="109" t="s">
        <v>217</v>
      </c>
      <c r="F8" s="109"/>
      <c r="G8" s="109"/>
    </row>
    <row r="9" spans="1:12" s="160" customFormat="1" x14ac:dyDescent="0.35">
      <c r="C9" s="161"/>
      <c r="G9" s="162"/>
      <c r="H9" s="110"/>
      <c r="L9" s="163"/>
    </row>
    <row r="10" spans="1:12" s="160" customFormat="1" x14ac:dyDescent="0.35">
      <c r="A10" s="524" t="s">
        <v>211</v>
      </c>
      <c r="B10" s="524"/>
      <c r="C10" s="524"/>
      <c r="D10" s="524"/>
      <c r="E10" s="524"/>
      <c r="F10" s="164" t="s">
        <v>84</v>
      </c>
      <c r="G10" s="165"/>
      <c r="K10" s="166"/>
    </row>
    <row r="11" spans="1:12" s="160" customFormat="1" ht="10.5" customHeight="1" x14ac:dyDescent="0.35">
      <c r="C11" s="167"/>
      <c r="D11" s="167"/>
      <c r="E11" s="167"/>
      <c r="F11" s="167"/>
      <c r="G11" s="168"/>
      <c r="H11" s="168"/>
      <c r="I11" s="168"/>
      <c r="J11" s="168"/>
      <c r="K11" s="168"/>
    </row>
    <row r="12" spans="1:12" s="106" customFormat="1" x14ac:dyDescent="0.35">
      <c r="A12" s="111" t="s">
        <v>300</v>
      </c>
      <c r="B12" s="111"/>
      <c r="C12" s="525">
        <v>44075</v>
      </c>
      <c r="D12" s="526"/>
      <c r="E12" s="526"/>
      <c r="F12" s="117"/>
      <c r="G12" s="118"/>
    </row>
    <row r="13" spans="1:12" s="106" customFormat="1" x14ac:dyDescent="0.35">
      <c r="A13" s="119" t="s">
        <v>40</v>
      </c>
      <c r="B13" s="111"/>
      <c r="C13" s="526" t="s">
        <v>214</v>
      </c>
      <c r="D13" s="526"/>
      <c r="E13" s="526"/>
      <c r="F13" s="117"/>
      <c r="G13" s="118"/>
    </row>
    <row r="14" spans="1:12" s="160" customFormat="1" x14ac:dyDescent="0.35">
      <c r="A14" s="169"/>
      <c r="C14" s="170"/>
      <c r="D14" s="170"/>
      <c r="E14" s="170"/>
      <c r="F14" s="167"/>
      <c r="G14" s="168"/>
      <c r="H14" s="168"/>
      <c r="I14" s="168"/>
      <c r="J14" s="168"/>
      <c r="K14" s="168"/>
    </row>
    <row r="15" spans="1:12" s="160" customFormat="1" x14ac:dyDescent="0.35">
      <c r="A15" s="527" t="s">
        <v>85</v>
      </c>
      <c r="B15" s="527"/>
      <c r="C15" s="527"/>
      <c r="D15" s="527"/>
      <c r="E15" s="527"/>
      <c r="F15" s="527"/>
      <c r="G15" s="168"/>
      <c r="H15" s="168"/>
      <c r="I15" s="168"/>
      <c r="J15" s="168"/>
      <c r="K15" s="168"/>
    </row>
    <row r="16" spans="1:12" ht="12.75" customHeight="1" thickBot="1" x14ac:dyDescent="0.4">
      <c r="D16" s="160"/>
      <c r="E16" s="160"/>
      <c r="G16" s="160"/>
      <c r="H16" s="160"/>
      <c r="I16" s="162"/>
      <c r="J16" s="171"/>
      <c r="K16" s="171"/>
    </row>
    <row r="17" spans="1:17" ht="13.4" customHeight="1" x14ac:dyDescent="0.35">
      <c r="A17" s="520" t="s">
        <v>0</v>
      </c>
      <c r="B17" s="522" t="s">
        <v>41</v>
      </c>
      <c r="C17" s="522" t="s">
        <v>42</v>
      </c>
      <c r="D17" s="522" t="s">
        <v>43</v>
      </c>
      <c r="E17" s="522" t="s">
        <v>44</v>
      </c>
      <c r="F17" s="522" t="s">
        <v>45</v>
      </c>
      <c r="G17" s="172" t="s">
        <v>46</v>
      </c>
      <c r="H17" s="160"/>
    </row>
    <row r="18" spans="1:17" x14ac:dyDescent="0.35">
      <c r="A18" s="521"/>
      <c r="B18" s="523"/>
      <c r="C18" s="523"/>
      <c r="D18" s="523"/>
      <c r="E18" s="523"/>
      <c r="F18" s="523"/>
      <c r="G18" s="173" t="s">
        <v>1</v>
      </c>
      <c r="H18" s="160"/>
    </row>
    <row r="19" spans="1:17" ht="15" customHeight="1" thickBot="1" x14ac:dyDescent="0.4">
      <c r="A19" s="521"/>
      <c r="B19" s="523"/>
      <c r="C19" s="523"/>
      <c r="D19" s="523"/>
      <c r="E19" s="523"/>
      <c r="F19" s="523"/>
      <c r="G19" s="229" t="s">
        <v>86</v>
      </c>
      <c r="Q19" s="159"/>
    </row>
    <row r="20" spans="1:17" s="159" customFormat="1" x14ac:dyDescent="0.35">
      <c r="A20" s="250">
        <v>1</v>
      </c>
      <c r="B20" s="251" t="s">
        <v>87</v>
      </c>
      <c r="C20" s="252"/>
      <c r="D20" s="252">
        <v>1.7199999094009399</v>
      </c>
      <c r="E20" s="253" t="s">
        <v>88</v>
      </c>
      <c r="F20" s="254">
        <v>1.3888888888888889E-3</v>
      </c>
      <c r="G20" s="255">
        <v>0.34766937106778817</v>
      </c>
    </row>
    <row r="21" spans="1:17" x14ac:dyDescent="0.35">
      <c r="A21" s="273">
        <v>2</v>
      </c>
      <c r="B21" s="256" t="s">
        <v>89</v>
      </c>
      <c r="C21" s="274">
        <v>3.3969998359680176</v>
      </c>
      <c r="D21" s="268">
        <v>2.4580001831054687</v>
      </c>
      <c r="E21" s="267" t="s">
        <v>90</v>
      </c>
      <c r="F21" s="275">
        <v>2.0833333333333333E-3</v>
      </c>
      <c r="G21" s="225">
        <v>0.34916074879326398</v>
      </c>
    </row>
    <row r="22" spans="1:17" x14ac:dyDescent="0.35">
      <c r="A22" s="273">
        <v>3</v>
      </c>
      <c r="B22" s="256" t="s">
        <v>91</v>
      </c>
      <c r="C22" s="274">
        <v>5.8550000190734863</v>
      </c>
      <c r="D22" s="268">
        <v>2.5739998817443848</v>
      </c>
      <c r="E22" s="267" t="s">
        <v>92</v>
      </c>
      <c r="F22" s="275">
        <v>2.7777777777777779E-3</v>
      </c>
      <c r="G22" s="225">
        <v>0.35129203169808193</v>
      </c>
    </row>
    <row r="23" spans="1:17" x14ac:dyDescent="0.35">
      <c r="A23" s="273">
        <v>4</v>
      </c>
      <c r="B23" s="256" t="s">
        <v>93</v>
      </c>
      <c r="C23" s="274">
        <v>8.4289999008178711</v>
      </c>
      <c r="D23" s="268">
        <v>0.26500034332275391</v>
      </c>
      <c r="E23" s="267" t="s">
        <v>94</v>
      </c>
      <c r="F23" s="275">
        <v>0</v>
      </c>
      <c r="G23" s="225">
        <v>0.35364449786298913</v>
      </c>
    </row>
    <row r="24" spans="1:17" x14ac:dyDescent="0.35">
      <c r="A24" s="273">
        <v>5</v>
      </c>
      <c r="B24" s="256" t="s">
        <v>93</v>
      </c>
      <c r="C24" s="274">
        <v>8.694000244140625</v>
      </c>
      <c r="D24" s="268">
        <v>1.2379999160766602</v>
      </c>
      <c r="E24" s="267" t="s">
        <v>141</v>
      </c>
      <c r="F24" s="275">
        <v>6.9444444444444447E-4</v>
      </c>
      <c r="G24" s="225">
        <v>0.35378385417084474</v>
      </c>
    </row>
    <row r="25" spans="1:17" x14ac:dyDescent="0.35">
      <c r="A25" s="273">
        <v>6</v>
      </c>
      <c r="B25" s="256" t="s">
        <v>95</v>
      </c>
      <c r="C25" s="274">
        <v>9.9320001602172852</v>
      </c>
      <c r="D25" s="268">
        <v>0.53499984741210938</v>
      </c>
      <c r="E25" s="267" t="s">
        <v>96</v>
      </c>
      <c r="F25" s="275">
        <v>6.9444444444444447E-4</v>
      </c>
      <c r="G25" s="225">
        <v>0.35479898745240163</v>
      </c>
    </row>
    <row r="26" spans="1:17" x14ac:dyDescent="0.35">
      <c r="A26" s="273">
        <v>7</v>
      </c>
      <c r="B26" s="256" t="s">
        <v>97</v>
      </c>
      <c r="C26" s="274">
        <v>10.467000007629395</v>
      </c>
      <c r="D26" s="268">
        <v>2.9829998016357422</v>
      </c>
      <c r="E26" s="267" t="s">
        <v>98</v>
      </c>
      <c r="F26" s="275">
        <v>2.0833333333333333E-3</v>
      </c>
      <c r="G26" s="225">
        <v>0.35530311561936323</v>
      </c>
    </row>
    <row r="27" spans="1:17" x14ac:dyDescent="0.35">
      <c r="A27" s="273">
        <v>8</v>
      </c>
      <c r="B27" s="256" t="s">
        <v>99</v>
      </c>
      <c r="C27" s="274">
        <v>13.449999809265137</v>
      </c>
      <c r="D27" s="268">
        <v>1.3670005798339844</v>
      </c>
      <c r="E27" s="267" t="s">
        <v>100</v>
      </c>
      <c r="F27" s="275">
        <v>1.3888888888888889E-3</v>
      </c>
      <c r="G27" s="225">
        <v>0.35753907073291508</v>
      </c>
    </row>
    <row r="28" spans="1:17" ht="15" thickBot="1" x14ac:dyDescent="0.4">
      <c r="A28" s="273">
        <v>9</v>
      </c>
      <c r="B28" s="256" t="s">
        <v>229</v>
      </c>
      <c r="C28" s="274">
        <v>14.817000389099121</v>
      </c>
      <c r="D28" s="268"/>
      <c r="E28" s="267" t="s">
        <v>75</v>
      </c>
      <c r="F28" s="267"/>
      <c r="G28" s="225">
        <v>0.35878424657438557</v>
      </c>
    </row>
    <row r="29" spans="1:17" x14ac:dyDescent="0.35">
      <c r="A29" s="257"/>
      <c r="B29" s="258"/>
      <c r="C29" s="258"/>
      <c r="D29" s="259"/>
      <c r="E29" s="260"/>
      <c r="F29" s="261" t="s">
        <v>47</v>
      </c>
      <c r="G29" s="226" t="s">
        <v>52</v>
      </c>
    </row>
    <row r="30" spans="1:17" x14ac:dyDescent="0.35">
      <c r="A30" s="262"/>
      <c r="B30" s="263"/>
      <c r="C30" s="263"/>
      <c r="D30" s="264"/>
      <c r="E30" s="265"/>
      <c r="F30" s="266" t="s">
        <v>48</v>
      </c>
      <c r="G30" s="227">
        <v>14.817000389099121</v>
      </c>
    </row>
    <row r="31" spans="1:17" x14ac:dyDescent="0.35">
      <c r="A31" s="262"/>
      <c r="B31" s="263"/>
      <c r="C31" s="263"/>
      <c r="D31" s="264"/>
      <c r="E31" s="265"/>
      <c r="F31" s="266" t="s">
        <v>49</v>
      </c>
      <c r="G31" s="228">
        <v>1.2569444709353977E-2</v>
      </c>
    </row>
    <row r="32" spans="1:17" ht="15" thickBot="1" x14ac:dyDescent="0.4">
      <c r="A32" s="269"/>
      <c r="B32" s="270"/>
      <c r="C32" s="270"/>
      <c r="D32" s="271"/>
      <c r="E32" s="516" t="s">
        <v>50</v>
      </c>
      <c r="F32" s="517"/>
      <c r="G32" s="272">
        <v>49.117127326477906</v>
      </c>
    </row>
    <row r="33" spans="1:14" x14ac:dyDescent="0.35">
      <c r="A33" s="169"/>
      <c r="B33" s="169"/>
      <c r="C33" s="169"/>
      <c r="D33" s="169"/>
      <c r="E33" s="189"/>
      <c r="F33" s="169"/>
      <c r="G33" s="190"/>
    </row>
    <row r="34" spans="1:14" x14ac:dyDescent="0.35">
      <c r="A34" s="527" t="s">
        <v>101</v>
      </c>
      <c r="B34" s="527"/>
      <c r="C34" s="527"/>
      <c r="D34" s="527"/>
      <c r="E34" s="527"/>
      <c r="F34" s="527"/>
      <c r="G34" s="190"/>
    </row>
    <row r="35" spans="1:14" ht="15" thickBot="1" x14ac:dyDescent="0.4">
      <c r="A35" s="169"/>
      <c r="B35" s="169"/>
      <c r="C35" s="187"/>
      <c r="D35" s="169"/>
      <c r="E35" s="169"/>
      <c r="F35" s="169"/>
      <c r="G35" s="179"/>
    </row>
    <row r="36" spans="1:14" ht="12.75" customHeight="1" x14ac:dyDescent="0.35">
      <c r="A36" s="520" t="s">
        <v>0</v>
      </c>
      <c r="B36" s="522" t="s">
        <v>41</v>
      </c>
      <c r="C36" s="522" t="s">
        <v>42</v>
      </c>
      <c r="D36" s="522" t="s">
        <v>43</v>
      </c>
      <c r="E36" s="522" t="s">
        <v>44</v>
      </c>
      <c r="F36" s="522" t="s">
        <v>45</v>
      </c>
      <c r="G36" s="172" t="s">
        <v>46</v>
      </c>
      <c r="H36" s="160"/>
      <c r="I36" s="162"/>
      <c r="J36" s="171"/>
      <c r="K36" s="171"/>
    </row>
    <row r="37" spans="1:14" ht="12.75" customHeight="1" x14ac:dyDescent="0.35">
      <c r="A37" s="521"/>
      <c r="B37" s="523"/>
      <c r="C37" s="523"/>
      <c r="D37" s="523"/>
      <c r="E37" s="523"/>
      <c r="F37" s="523"/>
      <c r="G37" s="173">
        <v>2</v>
      </c>
      <c r="H37" s="160"/>
    </row>
    <row r="38" spans="1:14" ht="15" thickBot="1" x14ac:dyDescent="0.4">
      <c r="A38" s="521"/>
      <c r="B38" s="523"/>
      <c r="C38" s="523"/>
      <c r="D38" s="523"/>
      <c r="E38" s="523"/>
      <c r="F38" s="523"/>
      <c r="G38" s="229" t="s">
        <v>102</v>
      </c>
      <c r="H38" s="160"/>
    </row>
    <row r="39" spans="1:14" ht="15" customHeight="1" x14ac:dyDescent="0.35">
      <c r="A39" s="250">
        <v>1</v>
      </c>
      <c r="B39" s="251" t="s">
        <v>229</v>
      </c>
      <c r="C39" s="252">
        <v>0</v>
      </c>
      <c r="D39" s="252">
        <v>1.2879999876022339</v>
      </c>
      <c r="E39" s="253" t="s">
        <v>75</v>
      </c>
      <c r="F39" s="254">
        <v>1.3888888888888889E-3</v>
      </c>
      <c r="G39" s="255">
        <v>0.67121527777777779</v>
      </c>
    </row>
    <row r="40" spans="1:14" x14ac:dyDescent="0.35">
      <c r="A40" s="291">
        <v>2</v>
      </c>
      <c r="B40" s="276" t="s">
        <v>99</v>
      </c>
      <c r="C40" s="292">
        <v>1.2879999876022339</v>
      </c>
      <c r="D40" s="286">
        <v>3.1009999513626099</v>
      </c>
      <c r="E40" s="285" t="s">
        <v>103</v>
      </c>
      <c r="F40" s="295">
        <v>2.7777777777777779E-3</v>
      </c>
      <c r="G40" s="225">
        <v>0.67256051587029575</v>
      </c>
    </row>
    <row r="41" spans="1:14" x14ac:dyDescent="0.35">
      <c r="A41" s="291">
        <v>3</v>
      </c>
      <c r="B41" s="276" t="s">
        <v>97</v>
      </c>
      <c r="C41" s="292">
        <v>4.3889999389648437</v>
      </c>
      <c r="D41" s="286">
        <v>0.47399997711181641</v>
      </c>
      <c r="E41" s="285" t="s">
        <v>104</v>
      </c>
      <c r="F41" s="295">
        <v>6.9444444444444447E-4</v>
      </c>
      <c r="G41" s="225">
        <v>0.67554766554129597</v>
      </c>
      <c r="N41" s="145" t="s">
        <v>55</v>
      </c>
    </row>
    <row r="42" spans="1:14" x14ac:dyDescent="0.35">
      <c r="A42" s="291">
        <v>4</v>
      </c>
      <c r="B42" s="276" t="s">
        <v>95</v>
      </c>
      <c r="C42" s="292">
        <v>4.8629999160766602</v>
      </c>
      <c r="D42" s="286">
        <v>2.8110003471374512</v>
      </c>
      <c r="E42" s="285" t="s">
        <v>105</v>
      </c>
      <c r="F42" s="295">
        <v>2.7777777777777779E-3</v>
      </c>
      <c r="G42" s="225">
        <v>0.67601333015862308</v>
      </c>
    </row>
    <row r="43" spans="1:14" x14ac:dyDescent="0.35">
      <c r="A43" s="291">
        <v>5</v>
      </c>
      <c r="B43" s="276" t="s">
        <v>91</v>
      </c>
      <c r="C43" s="292">
        <v>7.6740002632141113</v>
      </c>
      <c r="D43" s="286">
        <v>2.4470000267028809</v>
      </c>
      <c r="E43" s="285" t="s">
        <v>106</v>
      </c>
      <c r="F43" s="295">
        <v>2.0833333333333333E-3</v>
      </c>
      <c r="G43" s="225">
        <v>0.67853334802213372</v>
      </c>
    </row>
    <row r="44" spans="1:14" x14ac:dyDescent="0.35">
      <c r="A44" s="291">
        <v>6</v>
      </c>
      <c r="B44" s="276" t="s">
        <v>89</v>
      </c>
      <c r="C44" s="292">
        <v>10.121000289916992</v>
      </c>
      <c r="D44" s="286">
        <v>1.7269992828369141</v>
      </c>
      <c r="E44" s="285" t="s">
        <v>107</v>
      </c>
      <c r="F44" s="295">
        <v>1.3888888888888889E-3</v>
      </c>
      <c r="G44" s="225">
        <v>0.6806482273667549</v>
      </c>
    </row>
    <row r="45" spans="1:14" ht="15" thickBot="1" x14ac:dyDescent="0.4">
      <c r="A45" s="291">
        <v>7</v>
      </c>
      <c r="B45" s="276" t="s">
        <v>87</v>
      </c>
      <c r="C45" s="292">
        <v>11.847999572753906</v>
      </c>
      <c r="D45" s="286">
        <v>-10.170999646186829</v>
      </c>
      <c r="E45" s="285" t="s">
        <v>108</v>
      </c>
      <c r="F45" s="285" t="s">
        <v>53</v>
      </c>
      <c r="G45" s="225">
        <v>0.68214082915730745</v>
      </c>
    </row>
    <row r="46" spans="1:14" x14ac:dyDescent="0.35">
      <c r="A46" s="277"/>
      <c r="B46" s="278"/>
      <c r="C46" s="278"/>
      <c r="D46" s="279"/>
      <c r="E46" s="293"/>
      <c r="F46" s="280" t="s">
        <v>47</v>
      </c>
      <c r="G46" s="226" t="s">
        <v>52</v>
      </c>
    </row>
    <row r="47" spans="1:14" s="159" customFormat="1" x14ac:dyDescent="0.35">
      <c r="A47" s="281"/>
      <c r="B47" s="282"/>
      <c r="C47" s="282"/>
      <c r="D47" s="283"/>
      <c r="E47" s="294"/>
      <c r="F47" s="284" t="s">
        <v>48</v>
      </c>
      <c r="G47" s="227">
        <v>13.508000373840332</v>
      </c>
    </row>
    <row r="48" spans="1:14" x14ac:dyDescent="0.35">
      <c r="A48" s="281"/>
      <c r="B48" s="282"/>
      <c r="C48" s="282"/>
      <c r="D48" s="283"/>
      <c r="E48" s="294"/>
      <c r="F48" s="284" t="s">
        <v>49</v>
      </c>
      <c r="G48" s="228">
        <v>1.2361110581292047E-2</v>
      </c>
    </row>
    <row r="49" spans="1:13" ht="15" thickBot="1" x14ac:dyDescent="0.4">
      <c r="A49" s="287"/>
      <c r="B49" s="288"/>
      <c r="C49" s="288"/>
      <c r="D49" s="289"/>
      <c r="E49" s="516" t="s">
        <v>50</v>
      </c>
      <c r="F49" s="517"/>
      <c r="G49" s="290">
        <v>45.532587481406033</v>
      </c>
      <c r="I49" s="191"/>
    </row>
    <row r="50" spans="1:13" x14ac:dyDescent="0.35">
      <c r="A50" s="175"/>
      <c r="B50" s="175"/>
      <c r="C50" s="175"/>
      <c r="D50" s="175"/>
      <c r="E50" s="185"/>
      <c r="F50" s="185"/>
      <c r="G50" s="186"/>
      <c r="I50" s="191"/>
    </row>
    <row r="51" spans="1:13" x14ac:dyDescent="0.35">
      <c r="A51" s="175"/>
      <c r="B51" s="175"/>
      <c r="C51" s="175"/>
      <c r="D51" s="175"/>
      <c r="E51" s="185"/>
      <c r="F51" s="185"/>
      <c r="G51" s="186"/>
      <c r="I51" s="191"/>
    </row>
    <row r="52" spans="1:13" s="110" customFormat="1" x14ac:dyDescent="0.35">
      <c r="A52" s="192" t="s">
        <v>81</v>
      </c>
    </row>
    <row r="53" spans="1:13" s="110" customFormat="1" x14ac:dyDescent="0.35">
      <c r="A53" s="110" t="s">
        <v>82</v>
      </c>
    </row>
    <row r="54" spans="1:13" s="110" customFormat="1" ht="15" customHeight="1" x14ac:dyDescent="0.35">
      <c r="A54" s="518" t="s">
        <v>83</v>
      </c>
      <c r="B54" s="518"/>
      <c r="C54" s="518"/>
      <c r="D54" s="518"/>
      <c r="E54" s="518"/>
      <c r="F54" s="518"/>
      <c r="G54" s="518"/>
      <c r="H54" s="518"/>
      <c r="I54" s="518"/>
      <c r="J54" s="518"/>
      <c r="K54" s="518"/>
      <c r="L54" s="518"/>
      <c r="M54" s="518"/>
    </row>
    <row r="55" spans="1:13" s="110" customFormat="1" ht="12.75" customHeight="1" x14ac:dyDescent="0.35">
      <c r="A55" s="518"/>
      <c r="B55" s="518"/>
      <c r="C55" s="518"/>
      <c r="D55" s="518"/>
      <c r="E55" s="518"/>
      <c r="F55" s="518"/>
      <c r="G55" s="518"/>
      <c r="H55" s="518"/>
      <c r="I55" s="518"/>
      <c r="J55" s="518"/>
      <c r="K55" s="518"/>
      <c r="L55" s="518"/>
      <c r="M55" s="518"/>
    </row>
    <row r="56" spans="1:13" s="110" customFormat="1" ht="17.149999999999999" customHeight="1" x14ac:dyDescent="0.35">
      <c r="B56" s="181"/>
      <c r="C56" s="181"/>
      <c r="D56" s="181"/>
      <c r="E56" s="181"/>
      <c r="F56" s="181"/>
      <c r="G56" s="181"/>
    </row>
    <row r="57" spans="1:13" s="512" customFormat="1" x14ac:dyDescent="0.35">
      <c r="B57" s="513" t="s">
        <v>298</v>
      </c>
      <c r="C57" s="513"/>
      <c r="D57" s="513"/>
      <c r="E57" s="514"/>
    </row>
    <row r="58" spans="1:13" s="512" customFormat="1" x14ac:dyDescent="0.35">
      <c r="B58" s="513"/>
      <c r="C58" s="513"/>
      <c r="D58" s="513"/>
      <c r="E58" s="514"/>
    </row>
    <row r="59" spans="1:13" s="512" customFormat="1" x14ac:dyDescent="0.35">
      <c r="B59" s="147" t="s">
        <v>218</v>
      </c>
      <c r="C59" s="513"/>
      <c r="D59" s="513" t="s">
        <v>299</v>
      </c>
      <c r="E59" s="514"/>
    </row>
    <row r="60" spans="1:13" s="512" customFormat="1" x14ac:dyDescent="0.35">
      <c r="B60" s="200" t="s">
        <v>214</v>
      </c>
      <c r="C60" s="513"/>
      <c r="D60" s="513" t="s">
        <v>54</v>
      </c>
      <c r="E60" s="514"/>
    </row>
  </sheetData>
  <mergeCells count="20">
    <mergeCell ref="A10:E10"/>
    <mergeCell ref="C12:E12"/>
    <mergeCell ref="C13:E13"/>
    <mergeCell ref="A15:F15"/>
    <mergeCell ref="A17:A19"/>
    <mergeCell ref="B17:B19"/>
    <mergeCell ref="C17:C19"/>
    <mergeCell ref="D17:D19"/>
    <mergeCell ref="E17:E19"/>
    <mergeCell ref="F17:F19"/>
    <mergeCell ref="E32:F32"/>
    <mergeCell ref="E49:F49"/>
    <mergeCell ref="A54:M55"/>
    <mergeCell ref="A34:F34"/>
    <mergeCell ref="A36:A38"/>
    <mergeCell ref="B36:B38"/>
    <mergeCell ref="C36:C38"/>
    <mergeCell ref="D36:D38"/>
    <mergeCell ref="E36:E38"/>
    <mergeCell ref="F36:F38"/>
  </mergeCells>
  <pageMargins left="0.19685039370078741" right="0.19685039370078741" top="0.39370078740157483" bottom="0.39370078740157483" header="0" footer="0"/>
  <pageSetup paperSize="9" scale="90" pageOrder="overThenDown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zoomScaleNormal="100" workbookViewId="0">
      <selection activeCell="D17" sqref="D17:D19"/>
    </sheetView>
  </sheetViews>
  <sheetFormatPr defaultColWidth="9.1796875" defaultRowHeight="14.5" x14ac:dyDescent="0.35"/>
  <cols>
    <col min="1" max="1" width="3.453125" style="145" customWidth="1"/>
    <col min="2" max="2" width="20" style="145" customWidth="1"/>
    <col min="3" max="3" width="8.1796875" style="145" customWidth="1"/>
    <col min="4" max="4" width="8.54296875" style="145" customWidth="1"/>
    <col min="5" max="5" width="8.1796875" style="145" customWidth="1"/>
    <col min="6" max="6" width="10" style="145" customWidth="1"/>
    <col min="7" max="11" width="6.54296875" style="145" customWidth="1"/>
    <col min="12" max="12" width="10.453125" style="145" customWidth="1"/>
    <col min="13" max="13" width="9" style="145" customWidth="1"/>
    <col min="14" max="14" width="6.54296875" style="145" customWidth="1"/>
    <col min="15" max="16384" width="9.1796875" style="145"/>
  </cols>
  <sheetData>
    <row r="1" spans="1:12" s="103" customFormat="1" x14ac:dyDescent="0.35">
      <c r="A1" s="103" t="s">
        <v>212</v>
      </c>
      <c r="L1" s="104"/>
    </row>
    <row r="2" spans="1:12" s="103" customFormat="1" x14ac:dyDescent="0.35">
      <c r="A2" s="103" t="s">
        <v>210</v>
      </c>
      <c r="I2" s="104"/>
    </row>
    <row r="3" spans="1:12" s="103" customFormat="1" x14ac:dyDescent="0.35">
      <c r="A3" s="103" t="s">
        <v>213</v>
      </c>
      <c r="I3" s="104"/>
    </row>
    <row r="4" spans="1:12" s="106" customFormat="1" x14ac:dyDescent="0.35">
      <c r="A4" s="109"/>
      <c r="B4" s="109"/>
      <c r="C4" s="109"/>
      <c r="D4" s="109"/>
      <c r="E4" s="109"/>
      <c r="F4" s="109"/>
      <c r="G4" s="109"/>
    </row>
    <row r="5" spans="1:12" s="106" customFormat="1" x14ac:dyDescent="0.35">
      <c r="A5" s="110" t="s">
        <v>54</v>
      </c>
      <c r="B5" s="109"/>
      <c r="C5" s="109"/>
      <c r="D5" s="109"/>
      <c r="E5" s="198" t="s">
        <v>214</v>
      </c>
      <c r="F5" s="109"/>
      <c r="G5" s="109"/>
    </row>
    <row r="6" spans="1:12" s="106" customFormat="1" x14ac:dyDescent="0.35">
      <c r="A6" s="109" t="s">
        <v>39</v>
      </c>
      <c r="B6" s="109"/>
      <c r="C6" s="109"/>
      <c r="D6" s="109"/>
      <c r="E6" s="109" t="s">
        <v>215</v>
      </c>
      <c r="F6" s="109"/>
      <c r="G6" s="109"/>
    </row>
    <row r="7" spans="1:12" s="106" customFormat="1" x14ac:dyDescent="0.35">
      <c r="A7" s="110" t="s">
        <v>59</v>
      </c>
      <c r="B7" s="109"/>
      <c r="C7" s="109"/>
      <c r="D7" s="109"/>
      <c r="E7" s="199" t="s">
        <v>216</v>
      </c>
      <c r="F7" s="109"/>
      <c r="G7" s="109"/>
    </row>
    <row r="8" spans="1:12" s="106" customFormat="1" x14ac:dyDescent="0.35">
      <c r="A8" s="109" t="s">
        <v>51</v>
      </c>
      <c r="B8" s="109"/>
      <c r="C8" s="109"/>
      <c r="D8" s="109"/>
      <c r="E8" s="109" t="s">
        <v>217</v>
      </c>
      <c r="F8" s="109"/>
      <c r="G8" s="109"/>
    </row>
    <row r="9" spans="1:12" s="160" customFormat="1" x14ac:dyDescent="0.35">
      <c r="C9" s="161"/>
      <c r="G9" s="162"/>
      <c r="H9" s="110"/>
      <c r="L9" s="163"/>
    </row>
    <row r="10" spans="1:12" s="160" customFormat="1" x14ac:dyDescent="0.35">
      <c r="A10" s="524" t="s">
        <v>211</v>
      </c>
      <c r="B10" s="524"/>
      <c r="C10" s="524"/>
      <c r="D10" s="524"/>
      <c r="E10" s="524"/>
      <c r="F10" s="164" t="s">
        <v>109</v>
      </c>
      <c r="G10" s="165"/>
      <c r="K10" s="166"/>
    </row>
    <row r="11" spans="1:12" s="160" customFormat="1" ht="10.5" customHeight="1" x14ac:dyDescent="0.35">
      <c r="C11" s="167"/>
      <c r="D11" s="167"/>
      <c r="E11" s="167"/>
      <c r="F11" s="167"/>
      <c r="G11" s="168"/>
      <c r="H11" s="168"/>
      <c r="I11" s="168"/>
      <c r="J11" s="168"/>
      <c r="K11" s="168"/>
    </row>
    <row r="12" spans="1:12" s="106" customFormat="1" x14ac:dyDescent="0.35">
      <c r="A12" s="111" t="s">
        <v>300</v>
      </c>
      <c r="B12" s="111"/>
      <c r="C12" s="525">
        <v>44075</v>
      </c>
      <c r="D12" s="526"/>
      <c r="E12" s="526"/>
      <c r="F12" s="117"/>
      <c r="G12" s="118"/>
    </row>
    <row r="13" spans="1:12" s="106" customFormat="1" x14ac:dyDescent="0.35">
      <c r="A13" s="119" t="s">
        <v>40</v>
      </c>
      <c r="B13" s="111"/>
      <c r="C13" s="526" t="s">
        <v>214</v>
      </c>
      <c r="D13" s="526"/>
      <c r="E13" s="526"/>
      <c r="F13" s="117"/>
      <c r="G13" s="118"/>
    </row>
    <row r="14" spans="1:12" s="160" customFormat="1" ht="12.65" customHeight="1" x14ac:dyDescent="0.35">
      <c r="A14" s="169"/>
      <c r="C14" s="170"/>
      <c r="D14" s="170"/>
      <c r="E14" s="170"/>
      <c r="F14" s="167"/>
      <c r="G14" s="168"/>
      <c r="H14" s="168"/>
      <c r="I14" s="168"/>
      <c r="J14" s="168"/>
      <c r="K14" s="168"/>
    </row>
    <row r="15" spans="1:12" s="160" customFormat="1" x14ac:dyDescent="0.35">
      <c r="A15" s="527" t="s">
        <v>110</v>
      </c>
      <c r="B15" s="527"/>
      <c r="C15" s="527"/>
      <c r="D15" s="527"/>
      <c r="E15" s="527"/>
      <c r="F15" s="527"/>
      <c r="G15" s="168"/>
      <c r="H15" s="168"/>
      <c r="I15" s="168"/>
      <c r="J15" s="168"/>
      <c r="K15" s="168"/>
    </row>
    <row r="16" spans="1:12" ht="12.75" customHeight="1" thickBot="1" x14ac:dyDescent="0.4">
      <c r="D16" s="160"/>
      <c r="E16" s="160"/>
      <c r="G16" s="160"/>
      <c r="H16" s="160"/>
      <c r="I16" s="162"/>
      <c r="J16" s="171"/>
      <c r="K16" s="171"/>
    </row>
    <row r="17" spans="1:8" ht="12.75" customHeight="1" x14ac:dyDescent="0.35">
      <c r="A17" s="540" t="s">
        <v>0</v>
      </c>
      <c r="B17" s="543" t="s">
        <v>41</v>
      </c>
      <c r="C17" s="543" t="s">
        <v>42</v>
      </c>
      <c r="D17" s="543" t="s">
        <v>43</v>
      </c>
      <c r="E17" s="543" t="s">
        <v>44</v>
      </c>
      <c r="F17" s="543" t="s">
        <v>45</v>
      </c>
      <c r="G17" s="182" t="s">
        <v>46</v>
      </c>
      <c r="H17" s="160"/>
    </row>
    <row r="18" spans="1:8" x14ac:dyDescent="0.35">
      <c r="A18" s="541"/>
      <c r="B18" s="544"/>
      <c r="C18" s="544"/>
      <c r="D18" s="544"/>
      <c r="E18" s="544"/>
      <c r="F18" s="544"/>
      <c r="G18" s="183" t="s">
        <v>1</v>
      </c>
      <c r="H18" s="160"/>
    </row>
    <row r="19" spans="1:8" ht="15" customHeight="1" thickBot="1" x14ac:dyDescent="0.4">
      <c r="A19" s="542"/>
      <c r="B19" s="545"/>
      <c r="C19" s="545"/>
      <c r="D19" s="545"/>
      <c r="E19" s="545"/>
      <c r="F19" s="545"/>
      <c r="G19" s="184" t="s">
        <v>111</v>
      </c>
    </row>
    <row r="20" spans="1:8" s="180" customFormat="1" x14ac:dyDescent="0.35">
      <c r="A20" s="393">
        <v>1</v>
      </c>
      <c r="B20" s="394" t="s">
        <v>112</v>
      </c>
      <c r="C20" s="397">
        <v>0</v>
      </c>
      <c r="D20" s="397">
        <v>0.66100001335144043</v>
      </c>
      <c r="E20" s="396" t="s">
        <v>113</v>
      </c>
      <c r="F20" s="402">
        <v>6.9444444444444447E-4</v>
      </c>
      <c r="G20" s="400">
        <v>0.35871527777777773</v>
      </c>
    </row>
    <row r="21" spans="1:8" s="180" customFormat="1" x14ac:dyDescent="0.35">
      <c r="A21" s="398">
        <v>2</v>
      </c>
      <c r="B21" s="394" t="s">
        <v>114</v>
      </c>
      <c r="C21" s="399">
        <v>0.66100001335144043</v>
      </c>
      <c r="D21" s="397">
        <v>1.4709999561309814</v>
      </c>
      <c r="E21" s="395" t="s">
        <v>115</v>
      </c>
      <c r="F21" s="403">
        <v>1.3888888888888889E-3</v>
      </c>
      <c r="G21" s="401">
        <v>0.35930535250720785</v>
      </c>
    </row>
    <row r="22" spans="1:8" x14ac:dyDescent="0.35">
      <c r="A22" s="398">
        <v>3</v>
      </c>
      <c r="B22" s="394" t="s">
        <v>116</v>
      </c>
      <c r="C22" s="399">
        <v>2.1319999694824219</v>
      </c>
      <c r="D22" s="397">
        <v>1.3470001220703125</v>
      </c>
      <c r="E22" s="395" t="s">
        <v>117</v>
      </c>
      <c r="F22" s="403">
        <v>1.3888888888888889E-3</v>
      </c>
      <c r="G22" s="401">
        <v>0.36072827253446271</v>
      </c>
    </row>
    <row r="23" spans="1:8" x14ac:dyDescent="0.35">
      <c r="A23" s="398">
        <v>4</v>
      </c>
      <c r="B23" s="394" t="s">
        <v>118</v>
      </c>
      <c r="C23" s="399">
        <v>3.4790000915527344</v>
      </c>
      <c r="D23" s="397">
        <v>1.1269998550415039</v>
      </c>
      <c r="E23" s="395" t="s">
        <v>119</v>
      </c>
      <c r="F23" s="403">
        <v>6.9444444444444447E-4</v>
      </c>
      <c r="G23" s="401">
        <v>0.36204779731339332</v>
      </c>
    </row>
    <row r="24" spans="1:8" x14ac:dyDescent="0.35">
      <c r="A24" s="398">
        <v>5</v>
      </c>
      <c r="B24" s="394" t="s">
        <v>95</v>
      </c>
      <c r="C24" s="399">
        <v>4.6059999465942383</v>
      </c>
      <c r="D24" s="397">
        <v>0.53499984741210938</v>
      </c>
      <c r="E24" s="395" t="s">
        <v>96</v>
      </c>
      <c r="F24" s="403">
        <v>6.9444444444444447E-4</v>
      </c>
      <c r="G24" s="401">
        <v>0.36299343189684607</v>
      </c>
    </row>
    <row r="25" spans="1:8" x14ac:dyDescent="0.35">
      <c r="A25" s="398">
        <v>6</v>
      </c>
      <c r="B25" s="394" t="s">
        <v>97</v>
      </c>
      <c r="C25" s="399">
        <v>5.1409997940063477</v>
      </c>
      <c r="D25" s="397">
        <v>2.9829998016357422</v>
      </c>
      <c r="E25" s="395" t="s">
        <v>98</v>
      </c>
      <c r="F25" s="403">
        <v>1.3888888888888889E-3</v>
      </c>
      <c r="G25" s="401">
        <v>0.36349756006380773</v>
      </c>
    </row>
    <row r="26" spans="1:8" x14ac:dyDescent="0.35">
      <c r="A26" s="398">
        <v>7</v>
      </c>
      <c r="B26" s="394" t="s">
        <v>99</v>
      </c>
      <c r="C26" s="399">
        <v>8.1239995956420898</v>
      </c>
      <c r="D26" s="397">
        <v>0.87100028991699219</v>
      </c>
      <c r="E26" s="395" t="s">
        <v>100</v>
      </c>
      <c r="F26" s="403">
        <v>6.9444444444444447E-4</v>
      </c>
      <c r="G26" s="401">
        <v>0.3649969033317747</v>
      </c>
    </row>
    <row r="27" spans="1:8" x14ac:dyDescent="0.35">
      <c r="A27" s="398">
        <v>8</v>
      </c>
      <c r="B27" s="394" t="s">
        <v>142</v>
      </c>
      <c r="C27" s="399">
        <v>8.994999885559082</v>
      </c>
      <c r="D27" s="397">
        <v>0.49600028991699219</v>
      </c>
      <c r="E27" s="395" t="s">
        <v>143</v>
      </c>
      <c r="F27" s="403">
        <v>0</v>
      </c>
      <c r="G27" s="401">
        <v>0.36534122656719004</v>
      </c>
    </row>
    <row r="28" spans="1:8" ht="15" thickBot="1" x14ac:dyDescent="0.4">
      <c r="A28" s="398">
        <v>9</v>
      </c>
      <c r="B28" s="394" t="s">
        <v>229</v>
      </c>
      <c r="C28" s="399">
        <v>9.4910001754760742</v>
      </c>
      <c r="D28" s="397"/>
      <c r="E28" s="395" t="s">
        <v>75</v>
      </c>
      <c r="F28" s="395"/>
      <c r="G28" s="401">
        <v>0.36572869101883004</v>
      </c>
    </row>
    <row r="29" spans="1:8" x14ac:dyDescent="0.35">
      <c r="A29" s="296"/>
      <c r="B29" s="297"/>
      <c r="C29" s="297"/>
      <c r="D29" s="298"/>
      <c r="E29" s="299"/>
      <c r="F29" s="300" t="s">
        <v>47</v>
      </c>
      <c r="G29" s="226" t="s">
        <v>52</v>
      </c>
    </row>
    <row r="30" spans="1:8" x14ac:dyDescent="0.35">
      <c r="A30" s="301"/>
      <c r="B30" s="302"/>
      <c r="C30" s="302"/>
      <c r="D30" s="303"/>
      <c r="E30" s="304"/>
      <c r="F30" s="305" t="s">
        <v>48</v>
      </c>
      <c r="G30" s="227">
        <v>9.4910001754760742</v>
      </c>
    </row>
    <row r="31" spans="1:8" x14ac:dyDescent="0.35">
      <c r="A31" s="301"/>
      <c r="B31" s="302"/>
      <c r="C31" s="302"/>
      <c r="D31" s="303"/>
      <c r="E31" s="304"/>
      <c r="F31" s="305" t="s">
        <v>49</v>
      </c>
      <c r="G31" s="228">
        <v>7.0138891537984216E-3</v>
      </c>
    </row>
    <row r="32" spans="1:8" ht="15" thickBot="1" x14ac:dyDescent="0.4">
      <c r="A32" s="306"/>
      <c r="B32" s="307"/>
      <c r="C32" s="307"/>
      <c r="D32" s="308"/>
      <c r="E32" s="516" t="s">
        <v>50</v>
      </c>
      <c r="F32" s="517"/>
      <c r="G32" s="309">
        <v>56.38217713073967</v>
      </c>
    </row>
    <row r="33" spans="1:12" x14ac:dyDescent="0.35">
      <c r="A33" s="175"/>
      <c r="B33" s="175"/>
      <c r="C33" s="175"/>
      <c r="D33" s="175"/>
      <c r="E33" s="185"/>
      <c r="F33" s="185"/>
      <c r="G33" s="186"/>
    </row>
    <row r="34" spans="1:12" s="160" customFormat="1" x14ac:dyDescent="0.35">
      <c r="A34" s="527" t="s">
        <v>120</v>
      </c>
      <c r="B34" s="527"/>
      <c r="C34" s="527"/>
      <c r="D34" s="527"/>
      <c r="E34" s="527"/>
      <c r="F34" s="527"/>
      <c r="G34" s="168"/>
      <c r="H34" s="168"/>
      <c r="I34" s="168"/>
      <c r="J34" s="168"/>
      <c r="K34" s="168"/>
    </row>
    <row r="35" spans="1:12" s="160" customFormat="1" ht="15" thickBot="1" x14ac:dyDescent="0.4">
      <c r="B35" s="169"/>
      <c r="C35" s="187"/>
      <c r="D35" s="169"/>
      <c r="E35" s="169"/>
      <c r="F35" s="169"/>
      <c r="G35" s="179"/>
      <c r="L35" s="163"/>
    </row>
    <row r="36" spans="1:12" ht="12.75" customHeight="1" x14ac:dyDescent="0.35">
      <c r="A36" s="530" t="s">
        <v>0</v>
      </c>
      <c r="B36" s="533" t="s">
        <v>41</v>
      </c>
      <c r="C36" s="533" t="s">
        <v>42</v>
      </c>
      <c r="D36" s="536" t="s">
        <v>43</v>
      </c>
      <c r="E36" s="533" t="s">
        <v>44</v>
      </c>
      <c r="F36" s="533" t="s">
        <v>45</v>
      </c>
      <c r="G36" s="310" t="s">
        <v>46</v>
      </c>
      <c r="H36" s="160"/>
    </row>
    <row r="37" spans="1:12" x14ac:dyDescent="0.35">
      <c r="A37" s="531"/>
      <c r="B37" s="534"/>
      <c r="C37" s="534"/>
      <c r="D37" s="534"/>
      <c r="E37" s="534"/>
      <c r="F37" s="534"/>
      <c r="G37" s="311">
        <v>2</v>
      </c>
      <c r="H37" s="160"/>
    </row>
    <row r="38" spans="1:12" ht="15" customHeight="1" thickBot="1" x14ac:dyDescent="0.4">
      <c r="A38" s="532"/>
      <c r="B38" s="535"/>
      <c r="C38" s="535"/>
      <c r="D38" s="537"/>
      <c r="E38" s="535"/>
      <c r="F38" s="535"/>
      <c r="G38" s="312" t="s">
        <v>111</v>
      </c>
    </row>
    <row r="39" spans="1:12" x14ac:dyDescent="0.35">
      <c r="A39" s="404">
        <v>1</v>
      </c>
      <c r="B39" s="405" t="s">
        <v>229</v>
      </c>
      <c r="C39" s="419">
        <v>0</v>
      </c>
      <c r="D39" s="419">
        <v>0.56099998950958252</v>
      </c>
      <c r="E39" s="416" t="s">
        <v>75</v>
      </c>
      <c r="F39" s="427">
        <v>6.9444444444444447E-4</v>
      </c>
      <c r="G39" s="425">
        <v>0.65663194444444439</v>
      </c>
    </row>
    <row r="40" spans="1:12" x14ac:dyDescent="0.35">
      <c r="A40" s="421">
        <v>2</v>
      </c>
      <c r="B40" s="405" t="s">
        <v>142</v>
      </c>
      <c r="C40" s="422">
        <v>0.56099998950958252</v>
      </c>
      <c r="D40" s="419">
        <v>0.72699999809265137</v>
      </c>
      <c r="E40" s="415" t="s">
        <v>182</v>
      </c>
      <c r="F40" s="428">
        <v>6.9444444444444447E-4</v>
      </c>
      <c r="G40" s="426">
        <v>0.65725595238012446</v>
      </c>
    </row>
    <row r="41" spans="1:12" x14ac:dyDescent="0.35">
      <c r="A41" s="421">
        <v>3</v>
      </c>
      <c r="B41" s="405" t="s">
        <v>99</v>
      </c>
      <c r="C41" s="422">
        <v>1.2879999876022339</v>
      </c>
      <c r="D41" s="419">
        <v>3.1009999513626099</v>
      </c>
      <c r="E41" s="415" t="s">
        <v>103</v>
      </c>
      <c r="F41" s="428">
        <v>2.7777777777777779E-3</v>
      </c>
      <c r="G41" s="426">
        <v>0.65797718253696236</v>
      </c>
    </row>
    <row r="42" spans="1:12" x14ac:dyDescent="0.35">
      <c r="A42" s="421">
        <v>4</v>
      </c>
      <c r="B42" s="405" t="s">
        <v>97</v>
      </c>
      <c r="C42" s="422">
        <v>4.3889999389648437</v>
      </c>
      <c r="D42" s="419">
        <v>0.47399997711181641</v>
      </c>
      <c r="E42" s="415" t="s">
        <v>104</v>
      </c>
      <c r="F42" s="428">
        <v>0</v>
      </c>
      <c r="G42" s="426">
        <v>0.66061710998574041</v>
      </c>
    </row>
    <row r="43" spans="1:12" x14ac:dyDescent="0.35">
      <c r="A43" s="421">
        <v>5</v>
      </c>
      <c r="B43" s="405" t="s">
        <v>95</v>
      </c>
      <c r="C43" s="422">
        <v>4.8629999160766602</v>
      </c>
      <c r="D43" s="419">
        <v>1.0320000648498535</v>
      </c>
      <c r="E43" s="415" t="s">
        <v>105</v>
      </c>
      <c r="F43" s="428">
        <v>1.3888888888888889E-3</v>
      </c>
      <c r="G43" s="426">
        <v>0.66108277460306752</v>
      </c>
    </row>
    <row r="44" spans="1:12" x14ac:dyDescent="0.35">
      <c r="A44" s="421">
        <v>6</v>
      </c>
      <c r="B44" s="405" t="s">
        <v>93</v>
      </c>
      <c r="C44" s="422">
        <v>5.8949999809265137</v>
      </c>
      <c r="D44" s="419">
        <v>1.2230000495910645</v>
      </c>
      <c r="E44" s="415" t="s">
        <v>94</v>
      </c>
      <c r="F44" s="428">
        <v>1.3888888888888889E-3</v>
      </c>
      <c r="G44" s="426">
        <v>0.66218616452965584</v>
      </c>
    </row>
    <row r="45" spans="1:12" x14ac:dyDescent="0.35">
      <c r="A45" s="421">
        <v>7</v>
      </c>
      <c r="B45" s="405" t="s">
        <v>116</v>
      </c>
      <c r="C45" s="422">
        <v>7.1180000305175781</v>
      </c>
      <c r="D45" s="419">
        <v>1.3090000152587891</v>
      </c>
      <c r="E45" s="415" t="s">
        <v>121</v>
      </c>
      <c r="F45" s="428">
        <v>1.3888888888888889E-3</v>
      </c>
      <c r="G45" s="426">
        <v>0.66343654870694602</v>
      </c>
    </row>
    <row r="46" spans="1:12" x14ac:dyDescent="0.35">
      <c r="A46" s="421">
        <v>8</v>
      </c>
      <c r="B46" s="405" t="s">
        <v>114</v>
      </c>
      <c r="C46" s="422">
        <v>8.4270000457763672</v>
      </c>
      <c r="D46" s="419">
        <v>0.88599967956542969</v>
      </c>
      <c r="E46" s="415" t="s">
        <v>122</v>
      </c>
      <c r="F46" s="428">
        <v>6.9444444444444447E-4</v>
      </c>
      <c r="G46" s="426">
        <v>0.66481693787276142</v>
      </c>
    </row>
    <row r="47" spans="1:12" s="180" customFormat="1" ht="15" thickBot="1" x14ac:dyDescent="0.4">
      <c r="A47" s="421">
        <v>9</v>
      </c>
      <c r="B47" s="405" t="s">
        <v>112</v>
      </c>
      <c r="C47" s="422">
        <v>9.3129997253417969</v>
      </c>
      <c r="D47" s="419">
        <v>-9.3129997253417969</v>
      </c>
      <c r="E47" s="415" t="s">
        <v>123</v>
      </c>
      <c r="F47" s="415"/>
      <c r="G47" s="426">
        <v>0.66558947031327631</v>
      </c>
    </row>
    <row r="48" spans="1:12" x14ac:dyDescent="0.35">
      <c r="A48" s="406"/>
      <c r="B48" s="407"/>
      <c r="C48" s="407"/>
      <c r="D48" s="408"/>
      <c r="E48" s="423"/>
      <c r="F48" s="409" t="s">
        <v>47</v>
      </c>
      <c r="G48" s="410" t="s">
        <v>52</v>
      </c>
    </row>
    <row r="49" spans="1:13" x14ac:dyDescent="0.35">
      <c r="A49" s="411"/>
      <c r="B49" s="412"/>
      <c r="C49" s="412"/>
      <c r="D49" s="413"/>
      <c r="E49" s="424"/>
      <c r="F49" s="414" t="s">
        <v>48</v>
      </c>
      <c r="G49" s="417">
        <v>9.3129997253417969</v>
      </c>
    </row>
    <row r="50" spans="1:13" x14ac:dyDescent="0.35">
      <c r="A50" s="411"/>
      <c r="B50" s="412"/>
      <c r="C50" s="412"/>
      <c r="D50" s="413"/>
      <c r="E50" s="424"/>
      <c r="F50" s="414" t="s">
        <v>49</v>
      </c>
      <c r="G50" s="418">
        <v>8.9583330684238002E-3</v>
      </c>
    </row>
    <row r="51" spans="1:13" ht="15" thickBot="1" x14ac:dyDescent="0.4">
      <c r="A51" s="411"/>
      <c r="B51" s="412"/>
      <c r="C51" s="412"/>
      <c r="D51" s="413"/>
      <c r="E51" s="538" t="s">
        <v>50</v>
      </c>
      <c r="F51" s="539"/>
      <c r="G51" s="420">
        <v>43.316279073205969</v>
      </c>
    </row>
    <row r="52" spans="1:13" x14ac:dyDescent="0.35">
      <c r="A52" s="188"/>
      <c r="B52" s="176"/>
      <c r="C52" s="176"/>
      <c r="D52" s="176"/>
      <c r="E52" s="176"/>
      <c r="F52" s="176"/>
      <c r="G52" s="176"/>
    </row>
    <row r="53" spans="1:13" s="110" customFormat="1" x14ac:dyDescent="0.35">
      <c r="A53" s="143" t="s">
        <v>81</v>
      </c>
      <c r="B53" s="105"/>
      <c r="C53" s="105"/>
      <c r="D53" s="105"/>
      <c r="E53" s="105"/>
      <c r="F53" s="105"/>
    </row>
    <row r="54" spans="1:13" s="110" customFormat="1" x14ac:dyDescent="0.35">
      <c r="A54" s="105" t="s">
        <v>82</v>
      </c>
      <c r="B54" s="105"/>
      <c r="C54" s="105"/>
      <c r="D54" s="105"/>
      <c r="E54" s="105"/>
      <c r="F54" s="105"/>
    </row>
    <row r="55" spans="1:13" s="110" customFormat="1" ht="12.75" customHeight="1" x14ac:dyDescent="0.35">
      <c r="A55" s="518" t="s">
        <v>83</v>
      </c>
      <c r="B55" s="518"/>
      <c r="C55" s="518"/>
      <c r="D55" s="518"/>
      <c r="E55" s="518"/>
      <c r="F55" s="518"/>
      <c r="G55" s="518"/>
      <c r="H55" s="518"/>
      <c r="I55" s="518"/>
      <c r="J55" s="518"/>
      <c r="K55" s="518"/>
      <c r="L55" s="518"/>
      <c r="M55" s="518"/>
    </row>
    <row r="56" spans="1:13" s="110" customFormat="1" x14ac:dyDescent="0.35">
      <c r="A56" s="518"/>
      <c r="B56" s="518"/>
      <c r="C56" s="518"/>
      <c r="D56" s="518"/>
      <c r="E56" s="518"/>
      <c r="F56" s="518"/>
      <c r="G56" s="518"/>
      <c r="H56" s="518"/>
      <c r="I56" s="518"/>
      <c r="J56" s="518"/>
      <c r="K56" s="518"/>
      <c r="L56" s="518"/>
      <c r="M56" s="518"/>
    </row>
    <row r="57" spans="1:13" s="110" customFormat="1" x14ac:dyDescent="0.35"/>
    <row r="58" spans="1:13" s="512" customFormat="1" x14ac:dyDescent="0.35">
      <c r="B58" s="513" t="s">
        <v>298</v>
      </c>
      <c r="C58" s="513"/>
      <c r="D58" s="513"/>
      <c r="E58" s="514"/>
    </row>
    <row r="59" spans="1:13" s="512" customFormat="1" x14ac:dyDescent="0.35">
      <c r="B59" s="513"/>
      <c r="C59" s="513"/>
      <c r="D59" s="513"/>
      <c r="E59" s="514"/>
    </row>
    <row r="60" spans="1:13" s="512" customFormat="1" x14ac:dyDescent="0.35">
      <c r="B60" s="147" t="s">
        <v>218</v>
      </c>
      <c r="C60" s="513"/>
      <c r="D60" s="513" t="s">
        <v>299</v>
      </c>
      <c r="E60" s="514"/>
    </row>
    <row r="61" spans="1:13" s="512" customFormat="1" x14ac:dyDescent="0.35">
      <c r="B61" s="200" t="s">
        <v>214</v>
      </c>
      <c r="C61" s="513"/>
      <c r="D61" s="513" t="s">
        <v>54</v>
      </c>
      <c r="E61" s="514"/>
    </row>
  </sheetData>
  <mergeCells count="20">
    <mergeCell ref="A10:E10"/>
    <mergeCell ref="C12:E12"/>
    <mergeCell ref="C13:E13"/>
    <mergeCell ref="A15:F15"/>
    <mergeCell ref="A17:A19"/>
    <mergeCell ref="B17:B19"/>
    <mergeCell ref="C17:C19"/>
    <mergeCell ref="D17:D19"/>
    <mergeCell ref="E17:E19"/>
    <mergeCell ref="F17:F19"/>
    <mergeCell ref="A55:M56"/>
    <mergeCell ref="A34:F34"/>
    <mergeCell ref="E32:F32"/>
    <mergeCell ref="A36:A38"/>
    <mergeCell ref="B36:B38"/>
    <mergeCell ref="C36:C38"/>
    <mergeCell ref="D36:D38"/>
    <mergeCell ref="E36:E38"/>
    <mergeCell ref="F36:F38"/>
    <mergeCell ref="E51:F51"/>
  </mergeCells>
  <pageMargins left="0.25" right="0.25" top="0.75" bottom="0.75" header="0.3" footer="0.3"/>
  <pageSetup paperSize="9" scale="86" fitToHeight="0" pageOrder="overThenDown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zoomScaleNormal="100" workbookViewId="0">
      <selection activeCell="E26" sqref="E26"/>
    </sheetView>
  </sheetViews>
  <sheetFormatPr defaultColWidth="9.1796875" defaultRowHeight="14.5" x14ac:dyDescent="0.35"/>
  <cols>
    <col min="1" max="1" width="3.453125" style="145" customWidth="1"/>
    <col min="2" max="2" width="19" style="145" customWidth="1"/>
    <col min="3" max="3" width="8.1796875" style="145" customWidth="1"/>
    <col min="4" max="4" width="8.54296875" style="145" customWidth="1"/>
    <col min="5" max="5" width="8.1796875" style="145" customWidth="1"/>
    <col min="6" max="6" width="10" style="145" customWidth="1"/>
    <col min="7" max="14" width="6.54296875" style="145" customWidth="1"/>
    <col min="15" max="16384" width="9.1796875" style="145"/>
  </cols>
  <sheetData>
    <row r="1" spans="1:12" s="103" customFormat="1" x14ac:dyDescent="0.35">
      <c r="A1" s="103" t="s">
        <v>212</v>
      </c>
      <c r="L1" s="104"/>
    </row>
    <row r="2" spans="1:12" s="103" customFormat="1" x14ac:dyDescent="0.35">
      <c r="A2" s="103" t="s">
        <v>210</v>
      </c>
      <c r="I2" s="104"/>
    </row>
    <row r="3" spans="1:12" s="103" customFormat="1" x14ac:dyDescent="0.35">
      <c r="A3" s="103" t="s">
        <v>213</v>
      </c>
      <c r="I3" s="104"/>
    </row>
    <row r="4" spans="1:12" s="106" customFormat="1" x14ac:dyDescent="0.35">
      <c r="A4" s="109"/>
      <c r="B4" s="109"/>
      <c r="C4" s="109"/>
      <c r="D4" s="109"/>
      <c r="E4" s="109"/>
      <c r="F4" s="109"/>
      <c r="G4" s="109"/>
    </row>
    <row r="5" spans="1:12" s="106" customFormat="1" x14ac:dyDescent="0.35">
      <c r="A5" s="110" t="s">
        <v>54</v>
      </c>
      <c r="B5" s="109"/>
      <c r="C5" s="109"/>
      <c r="D5" s="109"/>
      <c r="E5" s="198" t="s">
        <v>214</v>
      </c>
      <c r="F5" s="109"/>
      <c r="G5" s="109"/>
    </row>
    <row r="6" spans="1:12" s="106" customFormat="1" x14ac:dyDescent="0.35">
      <c r="A6" s="109" t="s">
        <v>39</v>
      </c>
      <c r="B6" s="109"/>
      <c r="C6" s="109"/>
      <c r="D6" s="109"/>
      <c r="E6" s="109" t="s">
        <v>215</v>
      </c>
      <c r="F6" s="109"/>
      <c r="G6" s="109"/>
    </row>
    <row r="7" spans="1:12" s="106" customFormat="1" x14ac:dyDescent="0.35">
      <c r="A7" s="110" t="s">
        <v>59</v>
      </c>
      <c r="B7" s="109"/>
      <c r="C7" s="109"/>
      <c r="D7" s="109"/>
      <c r="E7" s="199" t="s">
        <v>216</v>
      </c>
      <c r="F7" s="109"/>
      <c r="G7" s="109"/>
    </row>
    <row r="8" spans="1:12" s="106" customFormat="1" x14ac:dyDescent="0.35">
      <c r="A8" s="109" t="s">
        <v>51</v>
      </c>
      <c r="B8" s="109"/>
      <c r="C8" s="109"/>
      <c r="D8" s="109"/>
      <c r="E8" s="109" t="s">
        <v>217</v>
      </c>
      <c r="F8" s="109"/>
      <c r="G8" s="109"/>
    </row>
    <row r="9" spans="1:12" s="160" customFormat="1" x14ac:dyDescent="0.35">
      <c r="C9" s="161"/>
      <c r="G9" s="162"/>
      <c r="H9" s="110"/>
      <c r="L9" s="163"/>
    </row>
    <row r="10" spans="1:12" s="160" customFormat="1" x14ac:dyDescent="0.35">
      <c r="A10" s="524" t="s">
        <v>211</v>
      </c>
      <c r="B10" s="524"/>
      <c r="C10" s="524"/>
      <c r="D10" s="524"/>
      <c r="E10" s="524"/>
      <c r="F10" s="164" t="s">
        <v>124</v>
      </c>
      <c r="G10" s="165"/>
      <c r="K10" s="166"/>
    </row>
    <row r="11" spans="1:12" s="160" customFormat="1" ht="10.5" customHeight="1" x14ac:dyDescent="0.35">
      <c r="C11" s="167"/>
      <c r="D11" s="167"/>
      <c r="E11" s="167"/>
      <c r="F11" s="167"/>
      <c r="G11" s="168"/>
      <c r="H11" s="168"/>
      <c r="I11" s="168"/>
      <c r="J11" s="168"/>
      <c r="K11" s="168"/>
    </row>
    <row r="12" spans="1:12" s="106" customFormat="1" x14ac:dyDescent="0.35">
      <c r="A12" s="111" t="s">
        <v>300</v>
      </c>
      <c r="B12" s="111"/>
      <c r="C12" s="525">
        <v>44075</v>
      </c>
      <c r="D12" s="526"/>
      <c r="E12" s="526"/>
      <c r="F12" s="117"/>
      <c r="G12" s="118"/>
    </row>
    <row r="13" spans="1:12" s="106" customFormat="1" x14ac:dyDescent="0.35">
      <c r="A13" s="119" t="s">
        <v>40</v>
      </c>
      <c r="B13" s="111"/>
      <c r="C13" s="526" t="s">
        <v>214</v>
      </c>
      <c r="D13" s="526"/>
      <c r="E13" s="526"/>
      <c r="F13" s="117"/>
      <c r="G13" s="118"/>
    </row>
    <row r="14" spans="1:12" s="160" customFormat="1" x14ac:dyDescent="0.35">
      <c r="A14" s="169"/>
      <c r="C14" s="170"/>
      <c r="D14" s="170"/>
      <c r="E14" s="170"/>
      <c r="F14" s="167"/>
      <c r="G14" s="168"/>
      <c r="H14" s="168"/>
      <c r="I14" s="168"/>
      <c r="J14" s="168"/>
      <c r="K14" s="168"/>
    </row>
    <row r="15" spans="1:12" s="160" customFormat="1" x14ac:dyDescent="0.35">
      <c r="A15" s="527" t="s">
        <v>125</v>
      </c>
      <c r="B15" s="527"/>
      <c r="C15" s="527"/>
      <c r="D15" s="527"/>
      <c r="E15" s="527"/>
      <c r="F15" s="527"/>
      <c r="G15" s="168"/>
      <c r="H15" s="168"/>
      <c r="I15" s="168"/>
      <c r="J15" s="168"/>
      <c r="K15" s="168"/>
    </row>
    <row r="16" spans="1:12" ht="12.75" customHeight="1" thickBot="1" x14ac:dyDescent="0.4">
      <c r="D16" s="160"/>
      <c r="E16" s="160"/>
      <c r="G16" s="160"/>
      <c r="H16" s="160"/>
      <c r="I16" s="162"/>
      <c r="J16" s="171"/>
      <c r="K16" s="171"/>
    </row>
    <row r="17" spans="1:12" ht="13.4" customHeight="1" x14ac:dyDescent="0.35">
      <c r="A17" s="520" t="s">
        <v>0</v>
      </c>
      <c r="B17" s="522" t="s">
        <v>41</v>
      </c>
      <c r="C17" s="522" t="s">
        <v>42</v>
      </c>
      <c r="D17" s="522" t="s">
        <v>43</v>
      </c>
      <c r="E17" s="522" t="s">
        <v>44</v>
      </c>
      <c r="F17" s="522" t="s">
        <v>45</v>
      </c>
      <c r="G17" s="172" t="s">
        <v>46</v>
      </c>
      <c r="H17" s="160"/>
    </row>
    <row r="18" spans="1:12" x14ac:dyDescent="0.35">
      <c r="A18" s="521"/>
      <c r="B18" s="523"/>
      <c r="C18" s="523"/>
      <c r="D18" s="523"/>
      <c r="E18" s="523"/>
      <c r="F18" s="523"/>
      <c r="G18" s="173" t="s">
        <v>1</v>
      </c>
      <c r="H18" s="160"/>
    </row>
    <row r="19" spans="1:12" ht="15" customHeight="1" thickBot="1" x14ac:dyDescent="0.4">
      <c r="A19" s="521"/>
      <c r="B19" s="523"/>
      <c r="C19" s="523"/>
      <c r="D19" s="523"/>
      <c r="E19" s="523"/>
      <c r="F19" s="523"/>
      <c r="G19" s="229" t="s">
        <v>126</v>
      </c>
    </row>
    <row r="20" spans="1:12" x14ac:dyDescent="0.35">
      <c r="A20" s="250">
        <v>1</v>
      </c>
      <c r="B20" s="251" t="s">
        <v>127</v>
      </c>
      <c r="C20" s="252">
        <v>0</v>
      </c>
      <c r="D20" s="252">
        <v>0.85900002717971802</v>
      </c>
      <c r="E20" s="253" t="s">
        <v>128</v>
      </c>
      <c r="F20" s="254">
        <v>6.9444444444444447E-4</v>
      </c>
      <c r="G20" s="255">
        <v>0.36288194444444444</v>
      </c>
    </row>
    <row r="21" spans="1:12" x14ac:dyDescent="0.35">
      <c r="A21" s="330">
        <v>2</v>
      </c>
      <c r="B21" s="313" t="s">
        <v>129</v>
      </c>
      <c r="C21" s="331">
        <v>0.85900002717971802</v>
      </c>
      <c r="D21" s="325">
        <v>0.56699997186660767</v>
      </c>
      <c r="E21" s="324" t="s">
        <v>130</v>
      </c>
      <c r="F21" s="332">
        <v>6.9444444444444447E-4</v>
      </c>
      <c r="G21" s="225">
        <v>0.36371314003578858</v>
      </c>
    </row>
    <row r="22" spans="1:12" x14ac:dyDescent="0.35">
      <c r="A22" s="330">
        <v>3</v>
      </c>
      <c r="B22" s="313" t="s">
        <v>131</v>
      </c>
      <c r="C22" s="331">
        <v>1.4259999990463257</v>
      </c>
      <c r="D22" s="325">
        <v>1.0700000524520874</v>
      </c>
      <c r="E22" s="324" t="s">
        <v>132</v>
      </c>
      <c r="F22" s="332">
        <v>1.3888888888888889E-3</v>
      </c>
      <c r="G22" s="225">
        <v>0.3642617871777476</v>
      </c>
    </row>
    <row r="23" spans="1:12" x14ac:dyDescent="0.35">
      <c r="A23" s="330">
        <v>4</v>
      </c>
      <c r="B23" s="313" t="s">
        <v>133</v>
      </c>
      <c r="C23" s="331">
        <v>2.4960000514984131</v>
      </c>
      <c r="D23" s="325">
        <v>0.98300004005432129</v>
      </c>
      <c r="E23" s="324" t="s">
        <v>134</v>
      </c>
      <c r="F23" s="332">
        <v>6.9444444444444447E-4</v>
      </c>
      <c r="G23" s="225">
        <v>0.36529715308417765</v>
      </c>
    </row>
    <row r="24" spans="1:12" ht="15" thickBot="1" x14ac:dyDescent="0.4">
      <c r="A24" s="330">
        <v>5</v>
      </c>
      <c r="B24" s="313" t="s">
        <v>229</v>
      </c>
      <c r="C24" s="331">
        <v>3.4790000915527344</v>
      </c>
      <c r="D24" s="325"/>
      <c r="E24" s="324" t="s">
        <v>75</v>
      </c>
      <c r="F24" s="324" t="s">
        <v>53</v>
      </c>
      <c r="G24" s="225">
        <v>0.36621480212994112</v>
      </c>
    </row>
    <row r="25" spans="1:12" x14ac:dyDescent="0.35">
      <c r="A25" s="314"/>
      <c r="B25" s="315"/>
      <c r="C25" s="315"/>
      <c r="D25" s="316"/>
      <c r="E25" s="317"/>
      <c r="F25" s="318" t="s">
        <v>47</v>
      </c>
      <c r="G25" s="226" t="s">
        <v>52</v>
      </c>
    </row>
    <row r="26" spans="1:12" x14ac:dyDescent="0.35">
      <c r="A26" s="319"/>
      <c r="B26" s="320"/>
      <c r="C26" s="320"/>
      <c r="D26" s="321"/>
      <c r="E26" s="322"/>
      <c r="F26" s="323" t="s">
        <v>48</v>
      </c>
      <c r="G26" s="227">
        <v>3.4790000915527344</v>
      </c>
    </row>
    <row r="27" spans="1:12" x14ac:dyDescent="0.35">
      <c r="A27" s="319"/>
      <c r="B27" s="320"/>
      <c r="C27" s="320"/>
      <c r="D27" s="321"/>
      <c r="E27" s="322"/>
      <c r="F27" s="323" t="s">
        <v>49</v>
      </c>
      <c r="G27" s="228">
        <v>3.3333334657880995E-3</v>
      </c>
    </row>
    <row r="28" spans="1:12" ht="15" thickBot="1" x14ac:dyDescent="0.4">
      <c r="A28" s="326"/>
      <c r="B28" s="327"/>
      <c r="C28" s="327"/>
      <c r="D28" s="328"/>
      <c r="E28" s="516" t="s">
        <v>50</v>
      </c>
      <c r="F28" s="517"/>
      <c r="G28" s="329">
        <v>43.487499416371215</v>
      </c>
    </row>
    <row r="29" spans="1:12" s="160" customFormat="1" x14ac:dyDescent="0.35">
      <c r="A29" s="176"/>
      <c r="B29" s="176"/>
      <c r="C29" s="177"/>
      <c r="D29" s="176"/>
      <c r="E29" s="176"/>
      <c r="F29" s="176"/>
      <c r="G29" s="178"/>
      <c r="L29" s="163"/>
    </row>
    <row r="30" spans="1:12" x14ac:dyDescent="0.35">
      <c r="A30" s="527" t="s">
        <v>135</v>
      </c>
      <c r="B30" s="527"/>
      <c r="C30" s="527"/>
      <c r="D30" s="527"/>
      <c r="E30" s="527"/>
      <c r="F30" s="527"/>
      <c r="G30" s="179"/>
      <c r="H30" s="160"/>
      <c r="I30" s="162"/>
      <c r="J30" s="171"/>
      <c r="K30" s="171"/>
    </row>
    <row r="31" spans="1:12" ht="12.75" customHeight="1" thickBot="1" x14ac:dyDescent="0.4">
      <c r="A31" s="180"/>
      <c r="B31" s="180"/>
      <c r="C31" s="180"/>
      <c r="D31" s="169"/>
      <c r="E31" s="169"/>
      <c r="F31" s="180"/>
      <c r="G31" s="169"/>
      <c r="H31" s="160"/>
    </row>
    <row r="32" spans="1:12" x14ac:dyDescent="0.35">
      <c r="A32" s="520" t="s">
        <v>0</v>
      </c>
      <c r="B32" s="522" t="s">
        <v>41</v>
      </c>
      <c r="C32" s="522" t="s">
        <v>42</v>
      </c>
      <c r="D32" s="522" t="s">
        <v>43</v>
      </c>
      <c r="E32" s="522" t="s">
        <v>44</v>
      </c>
      <c r="F32" s="522" t="s">
        <v>45</v>
      </c>
      <c r="G32" s="172" t="s">
        <v>46</v>
      </c>
      <c r="H32" s="160"/>
    </row>
    <row r="33" spans="1:12" ht="15" customHeight="1" x14ac:dyDescent="0.35">
      <c r="A33" s="521"/>
      <c r="B33" s="523"/>
      <c r="C33" s="523"/>
      <c r="D33" s="523"/>
      <c r="E33" s="523"/>
      <c r="F33" s="523"/>
      <c r="G33" s="173">
        <v>2</v>
      </c>
    </row>
    <row r="34" spans="1:12" ht="15" thickBot="1" x14ac:dyDescent="0.4">
      <c r="A34" s="521"/>
      <c r="B34" s="523"/>
      <c r="C34" s="523"/>
      <c r="D34" s="523"/>
      <c r="E34" s="523"/>
      <c r="F34" s="523"/>
      <c r="G34" s="229" t="s">
        <v>126</v>
      </c>
    </row>
    <row r="35" spans="1:12" x14ac:dyDescent="0.35">
      <c r="A35" s="250">
        <v>1</v>
      </c>
      <c r="B35" s="251" t="s">
        <v>229</v>
      </c>
      <c r="C35" s="252">
        <v>0</v>
      </c>
      <c r="D35" s="252">
        <v>0.96899998188018799</v>
      </c>
      <c r="E35" s="253" t="s">
        <v>75</v>
      </c>
      <c r="F35" s="254">
        <v>6.9444444444444447E-4</v>
      </c>
      <c r="G35" s="255">
        <v>0.65663194444444439</v>
      </c>
    </row>
    <row r="36" spans="1:12" x14ac:dyDescent="0.35">
      <c r="A36" s="348">
        <v>2</v>
      </c>
      <c r="B36" s="333" t="s">
        <v>133</v>
      </c>
      <c r="C36" s="349">
        <v>0.96899998188018799</v>
      </c>
      <c r="D36" s="343">
        <v>1.0140000581741333</v>
      </c>
      <c r="E36" s="342" t="s">
        <v>136</v>
      </c>
      <c r="F36" s="352">
        <v>1.3888888888888889E-3</v>
      </c>
      <c r="G36" s="225">
        <v>0.65759735044720391</v>
      </c>
    </row>
    <row r="37" spans="1:12" x14ac:dyDescent="0.35">
      <c r="A37" s="348">
        <v>3</v>
      </c>
      <c r="B37" s="333" t="s">
        <v>131</v>
      </c>
      <c r="C37" s="349">
        <v>1.9830000400543213</v>
      </c>
      <c r="D37" s="343">
        <v>0.57100009918212891</v>
      </c>
      <c r="E37" s="342" t="s">
        <v>137</v>
      </c>
      <c r="F37" s="352">
        <v>0</v>
      </c>
      <c r="G37" s="225">
        <v>0.65850977896299967</v>
      </c>
    </row>
    <row r="38" spans="1:12" x14ac:dyDescent="0.35">
      <c r="A38" s="348">
        <v>4</v>
      </c>
      <c r="B38" s="333" t="s">
        <v>129</v>
      </c>
      <c r="C38" s="349">
        <v>2.5540001392364502</v>
      </c>
      <c r="D38" s="343">
        <v>0.81399989128112793</v>
      </c>
      <c r="E38" s="342" t="s">
        <v>138</v>
      </c>
      <c r="F38" s="352">
        <v>1.3888888888888889E-3</v>
      </c>
      <c r="G38" s="225">
        <v>0.65902358234993852</v>
      </c>
    </row>
    <row r="39" spans="1:12" ht="15" thickBot="1" x14ac:dyDescent="0.4">
      <c r="A39" s="348">
        <v>5</v>
      </c>
      <c r="B39" s="333" t="s">
        <v>127</v>
      </c>
      <c r="C39" s="349">
        <v>3.3680000305175781</v>
      </c>
      <c r="D39" s="343">
        <v>-3.3680000305175781</v>
      </c>
      <c r="E39" s="342" t="s">
        <v>139</v>
      </c>
      <c r="F39" s="342"/>
      <c r="G39" s="225">
        <v>0.6597560446430577</v>
      </c>
    </row>
    <row r="40" spans="1:12" x14ac:dyDescent="0.35">
      <c r="A40" s="334"/>
      <c r="B40" s="335"/>
      <c r="C40" s="335"/>
      <c r="D40" s="336"/>
      <c r="E40" s="350"/>
      <c r="F40" s="337" t="s">
        <v>47</v>
      </c>
      <c r="G40" s="226" t="s">
        <v>52</v>
      </c>
    </row>
    <row r="41" spans="1:12" x14ac:dyDescent="0.35">
      <c r="A41" s="338"/>
      <c r="B41" s="339"/>
      <c r="C41" s="339"/>
      <c r="D41" s="340"/>
      <c r="E41" s="351"/>
      <c r="F41" s="341" t="s">
        <v>48</v>
      </c>
      <c r="G41" s="227">
        <v>3.3680000305175781</v>
      </c>
    </row>
    <row r="42" spans="1:12" x14ac:dyDescent="0.35">
      <c r="A42" s="338"/>
      <c r="B42" s="339"/>
      <c r="C42" s="339"/>
      <c r="D42" s="340"/>
      <c r="E42" s="351"/>
      <c r="F42" s="341" t="s">
        <v>49</v>
      </c>
      <c r="G42" s="228">
        <v>3.1250000000000002E-3</v>
      </c>
    </row>
    <row r="43" spans="1:12" ht="15" thickBot="1" x14ac:dyDescent="0.4">
      <c r="A43" s="344"/>
      <c r="B43" s="345"/>
      <c r="C43" s="345"/>
      <c r="D43" s="346"/>
      <c r="E43" s="516" t="s">
        <v>50</v>
      </c>
      <c r="F43" s="517"/>
      <c r="G43" s="347">
        <v>44.906667073567704</v>
      </c>
    </row>
    <row r="44" spans="1:12" x14ac:dyDescent="0.35">
      <c r="A44" s="176"/>
      <c r="B44" s="176"/>
      <c r="C44" s="176"/>
      <c r="D44" s="176"/>
      <c r="E44" s="176"/>
      <c r="F44" s="176"/>
      <c r="G44" s="176"/>
    </row>
    <row r="45" spans="1:12" x14ac:dyDescent="0.35">
      <c r="A45" s="143" t="s">
        <v>81</v>
      </c>
      <c r="B45" s="105"/>
      <c r="C45" s="105"/>
      <c r="D45" s="105"/>
      <c r="E45" s="105"/>
      <c r="F45" s="105"/>
    </row>
    <row r="46" spans="1:12" s="110" customFormat="1" x14ac:dyDescent="0.35">
      <c r="A46" s="105" t="s">
        <v>82</v>
      </c>
      <c r="B46" s="105"/>
      <c r="C46" s="105"/>
      <c r="D46" s="105"/>
      <c r="E46" s="105"/>
      <c r="F46" s="105"/>
    </row>
    <row r="47" spans="1:12" s="110" customFormat="1" ht="15" customHeight="1" x14ac:dyDescent="0.35">
      <c r="A47" s="518" t="s">
        <v>83</v>
      </c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518"/>
    </row>
    <row r="48" spans="1:12" s="110" customFormat="1" x14ac:dyDescent="0.35">
      <c r="A48" s="518"/>
      <c r="B48" s="518"/>
      <c r="C48" s="518"/>
      <c r="D48" s="518"/>
      <c r="E48" s="518"/>
      <c r="F48" s="518"/>
      <c r="G48" s="518"/>
      <c r="H48" s="518"/>
      <c r="I48" s="518"/>
      <c r="J48" s="518"/>
      <c r="K48" s="518"/>
      <c r="L48" s="518"/>
    </row>
    <row r="49" spans="2:7" s="110" customFormat="1" ht="12.75" customHeight="1" x14ac:dyDescent="0.35">
      <c r="B49" s="181"/>
      <c r="C49" s="181"/>
      <c r="D49" s="181"/>
      <c r="E49" s="181"/>
      <c r="F49" s="181"/>
      <c r="G49" s="181"/>
    </row>
    <row r="50" spans="2:7" s="512" customFormat="1" x14ac:dyDescent="0.35">
      <c r="B50" s="513" t="s">
        <v>298</v>
      </c>
      <c r="C50" s="513"/>
      <c r="D50" s="513"/>
      <c r="E50" s="514"/>
    </row>
    <row r="51" spans="2:7" s="512" customFormat="1" x14ac:dyDescent="0.35">
      <c r="B51" s="513"/>
      <c r="C51" s="513"/>
      <c r="D51" s="513"/>
      <c r="E51" s="514"/>
    </row>
    <row r="52" spans="2:7" s="512" customFormat="1" x14ac:dyDescent="0.35">
      <c r="B52" s="147" t="s">
        <v>218</v>
      </c>
      <c r="C52" s="513"/>
      <c r="D52" s="513" t="s">
        <v>299</v>
      </c>
      <c r="E52" s="514"/>
    </row>
    <row r="53" spans="2:7" s="512" customFormat="1" x14ac:dyDescent="0.35">
      <c r="B53" s="200" t="s">
        <v>214</v>
      </c>
      <c r="C53" s="513"/>
      <c r="D53" s="513" t="s">
        <v>54</v>
      </c>
      <c r="E53" s="514"/>
    </row>
  </sheetData>
  <mergeCells count="20">
    <mergeCell ref="A10:E10"/>
    <mergeCell ref="C12:E12"/>
    <mergeCell ref="C13:E13"/>
    <mergeCell ref="A15:F15"/>
    <mergeCell ref="A17:A19"/>
    <mergeCell ref="B17:B19"/>
    <mergeCell ref="C17:C19"/>
    <mergeCell ref="D17:D19"/>
    <mergeCell ref="E17:E19"/>
    <mergeCell ref="F17:F19"/>
    <mergeCell ref="E28:F28"/>
    <mergeCell ref="E43:F43"/>
    <mergeCell ref="A47:L48"/>
    <mergeCell ref="A30:F30"/>
    <mergeCell ref="A32:A34"/>
    <mergeCell ref="B32:B34"/>
    <mergeCell ref="C32:C34"/>
    <mergeCell ref="D32:D34"/>
    <mergeCell ref="E32:E34"/>
    <mergeCell ref="F32:F34"/>
  </mergeCells>
  <pageMargins left="0.19685039370078741" right="0.19685039370078741" top="0.39370078740157483" bottom="0.39370078740157483" header="0" footer="0"/>
  <pageSetup paperSize="9" pageOrder="overThenDown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topLeftCell="A58" zoomScaleNormal="100" workbookViewId="0">
      <selection activeCell="B51" sqref="B51"/>
    </sheetView>
  </sheetViews>
  <sheetFormatPr defaultColWidth="9.1796875" defaultRowHeight="14.5" x14ac:dyDescent="0.35"/>
  <cols>
    <col min="1" max="1" width="3.81640625" style="106" customWidth="1"/>
    <col min="2" max="2" width="21.54296875" style="106" customWidth="1"/>
    <col min="3" max="5" width="9.1796875" style="106"/>
    <col min="6" max="6" width="9.7265625" style="106" customWidth="1"/>
    <col min="7" max="7" width="9.1796875" style="106"/>
    <col min="8" max="8" width="5.453125" style="106" customWidth="1"/>
    <col min="9" max="9" width="3.453125" style="106" bestFit="1" customWidth="1"/>
    <col min="10" max="10" width="21.7265625" style="106" bestFit="1" customWidth="1"/>
    <col min="11" max="16384" width="9.1796875" style="106"/>
  </cols>
  <sheetData>
    <row r="1" spans="1:14" s="103" customFormat="1" x14ac:dyDescent="0.35">
      <c r="A1" s="103" t="s">
        <v>212</v>
      </c>
      <c r="L1" s="104"/>
    </row>
    <row r="2" spans="1:14" s="103" customFormat="1" x14ac:dyDescent="0.35">
      <c r="A2" s="103" t="s">
        <v>210</v>
      </c>
      <c r="I2" s="104"/>
    </row>
    <row r="3" spans="1:14" s="103" customFormat="1" x14ac:dyDescent="0.35">
      <c r="A3" s="103" t="s">
        <v>213</v>
      </c>
      <c r="I3" s="104"/>
    </row>
    <row r="4" spans="1:14" x14ac:dyDescent="0.35">
      <c r="A4" s="109"/>
      <c r="B4" s="109"/>
      <c r="C4" s="109"/>
      <c r="D4" s="109"/>
      <c r="E4" s="109"/>
      <c r="F4" s="109"/>
      <c r="G4" s="109"/>
    </row>
    <row r="5" spans="1:14" x14ac:dyDescent="0.35">
      <c r="A5" s="110" t="s">
        <v>54</v>
      </c>
      <c r="B5" s="109"/>
      <c r="C5" s="109"/>
      <c r="D5" s="109"/>
      <c r="E5" s="198" t="s">
        <v>214</v>
      </c>
      <c r="F5" s="109"/>
      <c r="G5" s="109"/>
    </row>
    <row r="6" spans="1:14" x14ac:dyDescent="0.35">
      <c r="A6" s="109" t="s">
        <v>39</v>
      </c>
      <c r="B6" s="109"/>
      <c r="C6" s="109"/>
      <c r="D6" s="109"/>
      <c r="E6" s="109" t="s">
        <v>215</v>
      </c>
      <c r="F6" s="109"/>
      <c r="G6" s="109"/>
    </row>
    <row r="7" spans="1:14" x14ac:dyDescent="0.35">
      <c r="A7" s="110" t="s">
        <v>59</v>
      </c>
      <c r="B7" s="109"/>
      <c r="C7" s="109"/>
      <c r="D7" s="109"/>
      <c r="E7" s="199" t="s">
        <v>216</v>
      </c>
      <c r="F7" s="109"/>
      <c r="G7" s="109"/>
    </row>
    <row r="8" spans="1:14" x14ac:dyDescent="0.35">
      <c r="A8" s="109" t="s">
        <v>51</v>
      </c>
      <c r="B8" s="109"/>
      <c r="C8" s="109"/>
      <c r="D8" s="109"/>
      <c r="E8" s="109" t="s">
        <v>217</v>
      </c>
      <c r="F8" s="109"/>
      <c r="G8" s="109"/>
    </row>
    <row r="9" spans="1:14" x14ac:dyDescent="0.35">
      <c r="A9" s="111"/>
      <c r="B9" s="111"/>
      <c r="C9" s="112"/>
      <c r="D9" s="111"/>
      <c r="E9" s="111"/>
      <c r="F9" s="111"/>
      <c r="G9" s="113"/>
    </row>
    <row r="10" spans="1:14" x14ac:dyDescent="0.35">
      <c r="A10" s="524" t="s">
        <v>211</v>
      </c>
      <c r="B10" s="524"/>
      <c r="C10" s="524"/>
      <c r="D10" s="524"/>
      <c r="E10" s="524"/>
      <c r="F10" s="114" t="s">
        <v>56</v>
      </c>
      <c r="G10" s="115"/>
    </row>
    <row r="11" spans="1:14" x14ac:dyDescent="0.35">
      <c r="A11" s="116"/>
      <c r="B11" s="116"/>
      <c r="C11" s="116"/>
      <c r="D11" s="116"/>
      <c r="E11" s="116"/>
      <c r="F11" s="114"/>
      <c r="G11" s="115"/>
    </row>
    <row r="12" spans="1:14" x14ac:dyDescent="0.35">
      <c r="A12" s="111" t="s">
        <v>300</v>
      </c>
      <c r="B12" s="111"/>
      <c r="C12" s="525">
        <v>44075</v>
      </c>
      <c r="D12" s="526"/>
      <c r="E12" s="526"/>
      <c r="F12" s="117"/>
      <c r="G12" s="118"/>
    </row>
    <row r="13" spans="1:14" x14ac:dyDescent="0.35">
      <c r="A13" s="119" t="s">
        <v>40</v>
      </c>
      <c r="B13" s="111"/>
      <c r="C13" s="526" t="s">
        <v>214</v>
      </c>
      <c r="D13" s="526"/>
      <c r="E13" s="526"/>
      <c r="F13" s="117"/>
      <c r="G13" s="118"/>
    </row>
    <row r="14" spans="1:14" ht="12.65" customHeight="1" x14ac:dyDescent="0.35">
      <c r="A14" s="116"/>
      <c r="B14" s="116"/>
      <c r="C14" s="116"/>
      <c r="D14" s="116"/>
      <c r="E14" s="116"/>
      <c r="F14" s="114"/>
      <c r="G14" s="115"/>
    </row>
    <row r="15" spans="1:14" x14ac:dyDescent="0.35">
      <c r="A15" s="546" t="s">
        <v>140</v>
      </c>
      <c r="B15" s="546"/>
      <c r="C15" s="546"/>
      <c r="D15" s="546"/>
      <c r="E15" s="546"/>
      <c r="F15" s="546"/>
      <c r="G15" s="118"/>
      <c r="I15" s="546" t="s">
        <v>170</v>
      </c>
      <c r="J15" s="546"/>
      <c r="K15" s="546"/>
      <c r="L15" s="546"/>
      <c r="M15" s="546"/>
      <c r="N15" s="546"/>
    </row>
    <row r="16" spans="1:14" ht="15" thickBot="1" x14ac:dyDescent="0.4">
      <c r="A16" s="109"/>
      <c r="B16" s="109"/>
      <c r="C16" s="109"/>
      <c r="D16" s="111"/>
      <c r="E16" s="111"/>
      <c r="F16" s="109"/>
      <c r="G16" s="111"/>
    </row>
    <row r="17" spans="1:16" ht="14.5" customHeight="1" x14ac:dyDescent="0.35">
      <c r="A17" s="547" t="s">
        <v>0</v>
      </c>
      <c r="B17" s="550" t="s">
        <v>41</v>
      </c>
      <c r="C17" s="550" t="s">
        <v>42</v>
      </c>
      <c r="D17" s="550" t="s">
        <v>43</v>
      </c>
      <c r="E17" s="550" t="s">
        <v>44</v>
      </c>
      <c r="F17" s="550" t="s">
        <v>45</v>
      </c>
      <c r="G17" s="123" t="s">
        <v>46</v>
      </c>
      <c r="I17" s="530" t="s">
        <v>0</v>
      </c>
      <c r="J17" s="533" t="s">
        <v>41</v>
      </c>
      <c r="K17" s="533" t="s">
        <v>42</v>
      </c>
      <c r="L17" s="536" t="s">
        <v>43</v>
      </c>
      <c r="M17" s="533" t="s">
        <v>44</v>
      </c>
      <c r="N17" s="533" t="s">
        <v>45</v>
      </c>
      <c r="O17" s="310" t="s">
        <v>46</v>
      </c>
    </row>
    <row r="18" spans="1:16" x14ac:dyDescent="0.35">
      <c r="A18" s="548"/>
      <c r="B18" s="551"/>
      <c r="C18" s="551"/>
      <c r="D18" s="551"/>
      <c r="E18" s="551"/>
      <c r="F18" s="551"/>
      <c r="G18" s="124" t="s">
        <v>1</v>
      </c>
      <c r="I18" s="531"/>
      <c r="J18" s="534"/>
      <c r="K18" s="534"/>
      <c r="L18" s="534"/>
      <c r="M18" s="534"/>
      <c r="N18" s="534"/>
      <c r="O18" s="311">
        <v>2</v>
      </c>
    </row>
    <row r="19" spans="1:16" ht="15" thickBot="1" x14ac:dyDescent="0.4">
      <c r="A19" s="549"/>
      <c r="B19" s="552"/>
      <c r="C19" s="552"/>
      <c r="D19" s="552"/>
      <c r="E19" s="552"/>
      <c r="F19" s="552"/>
      <c r="G19" s="125" t="s">
        <v>237</v>
      </c>
      <c r="I19" s="532"/>
      <c r="J19" s="535"/>
      <c r="K19" s="535"/>
      <c r="L19" s="537"/>
      <c r="M19" s="535"/>
      <c r="N19" s="535"/>
      <c r="O19" s="312" t="s">
        <v>237</v>
      </c>
    </row>
    <row r="20" spans="1:16" x14ac:dyDescent="0.35">
      <c r="A20" s="465">
        <v>1</v>
      </c>
      <c r="B20" s="466" t="s">
        <v>93</v>
      </c>
      <c r="C20" s="479">
        <v>0</v>
      </c>
      <c r="D20" s="479">
        <v>1.2380000352859497</v>
      </c>
      <c r="E20" s="478" t="s">
        <v>141</v>
      </c>
      <c r="F20" s="486">
        <v>1.3888888888888889E-3</v>
      </c>
      <c r="G20" s="224">
        <v>0.30940972222222224</v>
      </c>
      <c r="H20" s="157"/>
      <c r="I20" s="488">
        <v>1</v>
      </c>
      <c r="J20" s="489" t="s">
        <v>229</v>
      </c>
      <c r="K20" s="500">
        <v>0</v>
      </c>
      <c r="L20" s="500">
        <v>1.7730000019073486</v>
      </c>
      <c r="M20" s="499" t="s">
        <v>75</v>
      </c>
      <c r="N20" s="509">
        <v>1.3888888888888889E-3</v>
      </c>
      <c r="O20" s="224">
        <v>0.65663194444444439</v>
      </c>
    </row>
    <row r="21" spans="1:16" x14ac:dyDescent="0.35">
      <c r="A21" s="484">
        <v>2</v>
      </c>
      <c r="B21" s="466" t="s">
        <v>95</v>
      </c>
      <c r="C21" s="485">
        <v>1.2380000352859497</v>
      </c>
      <c r="D21" s="479">
        <v>0.53499996662139893</v>
      </c>
      <c r="E21" s="477" t="s">
        <v>96</v>
      </c>
      <c r="F21" s="487">
        <v>0</v>
      </c>
      <c r="G21" s="225">
        <v>0.31042398745240163</v>
      </c>
      <c r="H21" s="157"/>
      <c r="I21" s="505">
        <v>2</v>
      </c>
      <c r="J21" s="489" t="s">
        <v>73</v>
      </c>
      <c r="K21" s="506">
        <v>1.7730000019073486</v>
      </c>
      <c r="L21" s="500">
        <v>1.2230000495910645</v>
      </c>
      <c r="M21" s="498" t="s">
        <v>77</v>
      </c>
      <c r="N21" s="510">
        <v>6.9444444444444447E-4</v>
      </c>
      <c r="O21" s="225">
        <v>0.65776500231616597</v>
      </c>
    </row>
    <row r="22" spans="1:16" x14ac:dyDescent="0.35">
      <c r="A22" s="484">
        <v>3</v>
      </c>
      <c r="B22" s="466" t="s">
        <v>97</v>
      </c>
      <c r="C22" s="485">
        <v>1.7730000019073486</v>
      </c>
      <c r="D22" s="479">
        <v>2.9830000400543213</v>
      </c>
      <c r="E22" s="477" t="s">
        <v>98</v>
      </c>
      <c r="F22" s="487">
        <v>2.0833333333333333E-3</v>
      </c>
      <c r="G22" s="225">
        <v>0.31092811561936329</v>
      </c>
      <c r="H22" s="157"/>
      <c r="I22" s="505">
        <v>3</v>
      </c>
      <c r="J22" s="489" t="s">
        <v>71</v>
      </c>
      <c r="K22" s="506">
        <v>2.9960000514984131</v>
      </c>
      <c r="L22" s="500">
        <v>1.0140001773834229</v>
      </c>
      <c r="M22" s="498" t="s">
        <v>78</v>
      </c>
      <c r="N22" s="510">
        <v>1.3888888888888889E-3</v>
      </c>
      <c r="O22" s="225">
        <v>0.65898504270902392</v>
      </c>
    </row>
    <row r="23" spans="1:16" x14ac:dyDescent="0.35">
      <c r="A23" s="484">
        <v>4</v>
      </c>
      <c r="B23" s="466" t="s">
        <v>99</v>
      </c>
      <c r="C23" s="485">
        <v>4.7560000419616699</v>
      </c>
      <c r="D23" s="479">
        <v>0.87099981307983398</v>
      </c>
      <c r="E23" s="477" t="s">
        <v>100</v>
      </c>
      <c r="F23" s="487">
        <v>1.3888888888888889E-3</v>
      </c>
      <c r="G23" s="225">
        <v>0.31316407073291508</v>
      </c>
      <c r="H23" s="157"/>
      <c r="I23" s="505">
        <v>4</v>
      </c>
      <c r="J23" s="489" t="s">
        <v>144</v>
      </c>
      <c r="K23" s="506">
        <v>4.0100002288818359</v>
      </c>
      <c r="L23" s="500">
        <v>0.27199983596801758</v>
      </c>
      <c r="M23" s="498" t="s">
        <v>145</v>
      </c>
      <c r="N23" s="510">
        <v>0</v>
      </c>
      <c r="O23" s="225">
        <v>0.65998974115826081</v>
      </c>
    </row>
    <row r="24" spans="1:16" x14ac:dyDescent="0.35">
      <c r="A24" s="484">
        <v>5</v>
      </c>
      <c r="B24" s="466" t="s">
        <v>142</v>
      </c>
      <c r="C24" s="485">
        <v>5.6269998550415039</v>
      </c>
      <c r="D24" s="479">
        <v>0.31400012969970703</v>
      </c>
      <c r="E24" s="477" t="s">
        <v>143</v>
      </c>
      <c r="F24" s="487">
        <v>0</v>
      </c>
      <c r="G24" s="225">
        <v>0.31396749156994352</v>
      </c>
      <c r="H24" s="157"/>
      <c r="I24" s="505">
        <v>5</v>
      </c>
      <c r="J24" s="489" t="s">
        <v>146</v>
      </c>
      <c r="K24" s="506">
        <v>4.2820000648498535</v>
      </c>
      <c r="L24" s="500">
        <v>0.19099998474121094</v>
      </c>
      <c r="M24" s="498" t="s">
        <v>147</v>
      </c>
      <c r="N24" s="510">
        <v>0</v>
      </c>
      <c r="O24" s="225">
        <v>0.66024016204302627</v>
      </c>
    </row>
    <row r="25" spans="1:16" x14ac:dyDescent="0.35">
      <c r="A25" s="484">
        <v>6</v>
      </c>
      <c r="B25" s="466" t="s">
        <v>268</v>
      </c>
      <c r="C25" s="485">
        <v>5.9409999847412109</v>
      </c>
      <c r="D25" s="479">
        <v>1.7780003547668457</v>
      </c>
      <c r="E25" s="477" t="s">
        <v>269</v>
      </c>
      <c r="F25" s="487">
        <v>1.3888888888888889E-3</v>
      </c>
      <c r="G25" s="225">
        <v>0.31426985524835754</v>
      </c>
      <c r="H25" s="157"/>
      <c r="I25" s="505">
        <v>6</v>
      </c>
      <c r="J25" s="489" t="s">
        <v>203</v>
      </c>
      <c r="K25" s="506">
        <v>4.4730000495910645</v>
      </c>
      <c r="L25" s="500">
        <v>1.0710000991821289</v>
      </c>
      <c r="M25" s="498" t="s">
        <v>204</v>
      </c>
      <c r="N25" s="510">
        <v>1.3888888888888889E-3</v>
      </c>
      <c r="O25" s="225">
        <v>0.66041409585324862</v>
      </c>
    </row>
    <row r="26" spans="1:16" x14ac:dyDescent="0.35">
      <c r="A26" s="484">
        <v>7</v>
      </c>
      <c r="B26" s="466" t="s">
        <v>73</v>
      </c>
      <c r="C26" s="485">
        <v>7.7190003395080566</v>
      </c>
      <c r="D26" s="479">
        <v>1.2230000495910645</v>
      </c>
      <c r="E26" s="477" t="s">
        <v>77</v>
      </c>
      <c r="F26" s="487">
        <v>1.3888888888888889E-3</v>
      </c>
      <c r="G26" s="225">
        <v>0.31540601508652971</v>
      </c>
      <c r="H26" s="157"/>
      <c r="I26" s="505">
        <v>7</v>
      </c>
      <c r="J26" s="489" t="s">
        <v>148</v>
      </c>
      <c r="K26" s="506">
        <v>5.5440001487731934</v>
      </c>
      <c r="L26" s="500">
        <v>0.86299991607666016</v>
      </c>
      <c r="M26" s="498" t="s">
        <v>149</v>
      </c>
      <c r="N26" s="510">
        <v>0</v>
      </c>
      <c r="O26" s="225">
        <v>0.6613056333651669</v>
      </c>
    </row>
    <row r="27" spans="1:16" x14ac:dyDescent="0.35">
      <c r="A27" s="484">
        <v>8</v>
      </c>
      <c r="B27" s="466" t="s">
        <v>71</v>
      </c>
      <c r="C27" s="485">
        <v>8.9420003890991211</v>
      </c>
      <c r="D27" s="479">
        <v>1.0139999389648437</v>
      </c>
      <c r="E27" s="477" t="s">
        <v>78</v>
      </c>
      <c r="F27" s="487">
        <v>6.9444444444444447E-4</v>
      </c>
      <c r="G27" s="225">
        <v>0.31674412398320101</v>
      </c>
      <c r="H27" s="157"/>
      <c r="I27" s="505">
        <v>8</v>
      </c>
      <c r="J27" s="489" t="s">
        <v>236</v>
      </c>
      <c r="K27" s="506">
        <v>6.4070000648498535</v>
      </c>
      <c r="L27" s="500">
        <v>2.6770005226135254</v>
      </c>
      <c r="M27" s="498" t="s">
        <v>231</v>
      </c>
      <c r="N27" s="510">
        <v>2.0833333333333333E-3</v>
      </c>
      <c r="O27" s="225">
        <v>0.66177107362819254</v>
      </c>
    </row>
    <row r="28" spans="1:16" x14ac:dyDescent="0.35">
      <c r="A28" s="484">
        <v>9</v>
      </c>
      <c r="B28" s="466" t="s">
        <v>144</v>
      </c>
      <c r="C28" s="485">
        <v>9.9560003280639648</v>
      </c>
      <c r="D28" s="479">
        <v>0.27199935913085938</v>
      </c>
      <c r="E28" s="477" t="s">
        <v>145</v>
      </c>
      <c r="F28" s="487">
        <v>6.9444444444444447E-4</v>
      </c>
      <c r="G28" s="225">
        <v>0.31785037878747113</v>
      </c>
      <c r="H28" s="157"/>
      <c r="I28" s="505">
        <v>9</v>
      </c>
      <c r="J28" s="489" t="s">
        <v>197</v>
      </c>
      <c r="K28" s="506">
        <v>9.0840005874633789</v>
      </c>
      <c r="L28" s="500">
        <v>1.0289993286132812</v>
      </c>
      <c r="M28" s="498" t="s">
        <v>277</v>
      </c>
      <c r="N28" s="510">
        <v>6.9444444444444447E-4</v>
      </c>
      <c r="O28" s="225">
        <v>0.66338133812234279</v>
      </c>
    </row>
    <row r="29" spans="1:16" x14ac:dyDescent="0.35">
      <c r="A29" s="484">
        <v>10</v>
      </c>
      <c r="B29" s="466" t="s">
        <v>146</v>
      </c>
      <c r="C29" s="485">
        <v>10.227999687194824</v>
      </c>
      <c r="D29" s="479">
        <v>0.19099998474121094</v>
      </c>
      <c r="E29" s="477" t="s">
        <v>147</v>
      </c>
      <c r="F29" s="487">
        <v>0</v>
      </c>
      <c r="G29" s="225">
        <v>0.31813657409348445</v>
      </c>
      <c r="H29" s="157"/>
      <c r="I29" s="505">
        <v>10</v>
      </c>
      <c r="J29" s="489" t="s">
        <v>275</v>
      </c>
      <c r="K29" s="506">
        <v>10.11299991607666</v>
      </c>
      <c r="L29" s="500">
        <v>2.2040004730224609</v>
      </c>
      <c r="M29" s="498" t="s">
        <v>278</v>
      </c>
      <c r="N29" s="510">
        <v>2.0833333333333333E-3</v>
      </c>
      <c r="O29" s="225">
        <v>0.66412156504966802</v>
      </c>
    </row>
    <row r="30" spans="1:16" x14ac:dyDescent="0.35">
      <c r="A30" s="484">
        <v>11</v>
      </c>
      <c r="B30" s="466" t="s">
        <v>203</v>
      </c>
      <c r="C30" s="485">
        <v>10.418999671936035</v>
      </c>
      <c r="D30" s="479">
        <v>1.0710000991821289</v>
      </c>
      <c r="E30" s="477" t="s">
        <v>204</v>
      </c>
      <c r="F30" s="487">
        <v>6.9444444444444447E-4</v>
      </c>
      <c r="G30" s="225">
        <v>0.31833076251991538</v>
      </c>
      <c r="H30" s="157"/>
      <c r="I30" s="505">
        <v>11</v>
      </c>
      <c r="J30" s="515" t="s">
        <v>287</v>
      </c>
      <c r="K30" s="506">
        <v>12.170000076293945</v>
      </c>
      <c r="L30" s="500">
        <v>2.2810001373291016</v>
      </c>
      <c r="M30" s="498" t="s">
        <v>288</v>
      </c>
      <c r="N30" s="510">
        <v>2.7777777777777779E-3</v>
      </c>
      <c r="O30" s="225">
        <v>0.66572916666666671</v>
      </c>
      <c r="P30" s="464"/>
    </row>
    <row r="31" spans="1:16" x14ac:dyDescent="0.35">
      <c r="A31" s="484">
        <v>12</v>
      </c>
      <c r="B31" s="466" t="s">
        <v>148</v>
      </c>
      <c r="C31" s="485">
        <v>11.489999771118164</v>
      </c>
      <c r="D31" s="479">
        <v>0.86299991607666016</v>
      </c>
      <c r="E31" s="477" t="s">
        <v>149</v>
      </c>
      <c r="F31" s="487">
        <v>6.9444444444444447E-4</v>
      </c>
      <c r="G31" s="225">
        <v>0.31922230003183372</v>
      </c>
      <c r="H31" s="157"/>
      <c r="I31" s="505">
        <v>12</v>
      </c>
      <c r="J31" s="489" t="s">
        <v>171</v>
      </c>
      <c r="K31" s="506">
        <v>12.317000389099121</v>
      </c>
      <c r="L31" s="500">
        <v>0.50199985504150391</v>
      </c>
      <c r="M31" s="498" t="s">
        <v>172</v>
      </c>
      <c r="N31" s="510">
        <v>0</v>
      </c>
      <c r="O31" s="225">
        <v>0.66808770576369303</v>
      </c>
      <c r="P31" s="157"/>
    </row>
    <row r="32" spans="1:16" x14ac:dyDescent="0.35">
      <c r="A32" s="484">
        <v>13</v>
      </c>
      <c r="B32" s="466" t="s">
        <v>236</v>
      </c>
      <c r="C32" s="485">
        <v>12.352999687194824</v>
      </c>
      <c r="D32" s="479">
        <v>4.0860013961791992</v>
      </c>
      <c r="E32" s="477" t="s">
        <v>231</v>
      </c>
      <c r="F32" s="487">
        <v>4.1666666666666666E-3</v>
      </c>
      <c r="G32" s="225">
        <v>0.31968774029485925</v>
      </c>
      <c r="H32" s="157"/>
      <c r="I32" s="505">
        <v>13</v>
      </c>
      <c r="J32" s="489" t="s">
        <v>165</v>
      </c>
      <c r="K32" s="506">
        <v>12.819000244140625</v>
      </c>
      <c r="L32" s="500">
        <v>9.5000267028808594E-2</v>
      </c>
      <c r="M32" s="498" t="s">
        <v>173</v>
      </c>
      <c r="N32" s="510">
        <v>0</v>
      </c>
      <c r="O32" s="225">
        <v>0.66853770147689029</v>
      </c>
      <c r="P32" s="157"/>
    </row>
    <row r="33" spans="1:16" x14ac:dyDescent="0.35">
      <c r="A33" s="484">
        <v>14</v>
      </c>
      <c r="B33" s="360" t="s">
        <v>232</v>
      </c>
      <c r="C33" s="485">
        <v>16.439001083374023</v>
      </c>
      <c r="D33" s="479">
        <v>0.63699913024902344</v>
      </c>
      <c r="E33" s="477">
        <v>5227</v>
      </c>
      <c r="F33" s="487">
        <v>6.9444444444444447E-4</v>
      </c>
      <c r="G33" s="225">
        <v>0.3238156053085422</v>
      </c>
      <c r="H33" s="157"/>
      <c r="I33" s="505">
        <v>14</v>
      </c>
      <c r="J33" s="489" t="s">
        <v>235</v>
      </c>
      <c r="K33" s="506">
        <v>12.914000511169434</v>
      </c>
      <c r="L33" s="500">
        <v>1.0629997253417969</v>
      </c>
      <c r="M33" s="498" t="s">
        <v>230</v>
      </c>
      <c r="N33" s="510">
        <v>1.3888888888888889E-3</v>
      </c>
      <c r="O33" s="225">
        <v>0.66862423911540592</v>
      </c>
      <c r="P33" s="157"/>
    </row>
    <row r="34" spans="1:16" x14ac:dyDescent="0.35">
      <c r="A34" s="484">
        <v>15</v>
      </c>
      <c r="B34" s="360" t="s">
        <v>233</v>
      </c>
      <c r="C34" s="485">
        <v>17.076000213623047</v>
      </c>
      <c r="D34" s="479">
        <v>0.81200027465820313</v>
      </c>
      <c r="E34" s="477">
        <v>5225</v>
      </c>
      <c r="F34" s="487">
        <v>1.3888888888888889E-3</v>
      </c>
      <c r="G34" s="225">
        <v>0.3249024876360681</v>
      </c>
      <c r="H34" s="157"/>
      <c r="I34" s="505">
        <v>15</v>
      </c>
      <c r="J34" s="489" t="s">
        <v>163</v>
      </c>
      <c r="K34" s="506">
        <v>13.97700023651123</v>
      </c>
      <c r="L34" s="500">
        <v>2.978999137878418</v>
      </c>
      <c r="M34" s="498" t="s">
        <v>164</v>
      </c>
      <c r="N34" s="510">
        <v>2.0833333333333333E-3</v>
      </c>
      <c r="O34" s="225">
        <v>0.66959254975055704</v>
      </c>
      <c r="P34" s="157"/>
    </row>
    <row r="35" spans="1:16" x14ac:dyDescent="0.35">
      <c r="A35" s="484">
        <v>16</v>
      </c>
      <c r="B35" s="360" t="s">
        <v>234</v>
      </c>
      <c r="C35" s="485">
        <v>17.88800048828125</v>
      </c>
      <c r="D35" s="479">
        <v>2.0380001068115234</v>
      </c>
      <c r="E35" s="477">
        <v>5224</v>
      </c>
      <c r="F35" s="487">
        <v>2.7777777777777779E-3</v>
      </c>
      <c r="G35" s="225">
        <v>0.32628796398167786</v>
      </c>
      <c r="H35" s="157"/>
      <c r="I35" s="505">
        <v>16</v>
      </c>
      <c r="J35" s="489" t="s">
        <v>161</v>
      </c>
      <c r="K35" s="506">
        <v>16.955999374389648</v>
      </c>
      <c r="L35" s="500">
        <v>0.51800155639648438</v>
      </c>
      <c r="M35" s="498" t="s">
        <v>174</v>
      </c>
      <c r="N35" s="510">
        <v>6.9444444444444447E-4</v>
      </c>
      <c r="O35" s="225">
        <v>0.67204733104047798</v>
      </c>
      <c r="P35" s="157"/>
    </row>
    <row r="36" spans="1:16" x14ac:dyDescent="0.35">
      <c r="A36" s="484">
        <v>17</v>
      </c>
      <c r="B36" s="466" t="s">
        <v>193</v>
      </c>
      <c r="C36" s="485">
        <v>19.926000595092773</v>
      </c>
      <c r="D36" s="479">
        <v>0.78499984741210938</v>
      </c>
      <c r="E36" s="477" t="s">
        <v>150</v>
      </c>
      <c r="F36" s="487">
        <v>6.9444444444444447E-4</v>
      </c>
      <c r="G36" s="225">
        <v>0.32903032371476948</v>
      </c>
      <c r="H36" s="157"/>
      <c r="I36" s="505">
        <v>17</v>
      </c>
      <c r="J36" s="489" t="s">
        <v>157</v>
      </c>
      <c r="K36" s="506">
        <v>17.474000930786133</v>
      </c>
      <c r="L36" s="500">
        <v>0.50299835205078125</v>
      </c>
      <c r="M36" s="498" t="s">
        <v>175</v>
      </c>
      <c r="N36" s="510">
        <v>6.9444444444444447E-4</v>
      </c>
      <c r="O36" s="225">
        <v>0.67246443858512117</v>
      </c>
      <c r="P36" s="157"/>
    </row>
    <row r="37" spans="1:16" x14ac:dyDescent="0.35">
      <c r="A37" s="484">
        <v>18</v>
      </c>
      <c r="B37" s="466" t="s">
        <v>151</v>
      </c>
      <c r="C37" s="485">
        <v>20.711000442504883</v>
      </c>
      <c r="D37" s="479">
        <v>2.1999988555908203</v>
      </c>
      <c r="E37" s="477" t="s">
        <v>152</v>
      </c>
      <c r="F37" s="487">
        <v>2.7777777777777779E-3</v>
      </c>
      <c r="G37" s="225">
        <v>0.32973988127804216</v>
      </c>
      <c r="H37" s="157"/>
      <c r="I37" s="505">
        <v>18</v>
      </c>
      <c r="J37" s="489" t="s">
        <v>176</v>
      </c>
      <c r="K37" s="506">
        <v>17.976999282836914</v>
      </c>
      <c r="L37" s="500">
        <v>0.194000244140625</v>
      </c>
      <c r="M37" s="498" t="s">
        <v>177</v>
      </c>
      <c r="N37" s="510">
        <v>0</v>
      </c>
      <c r="O37" s="225">
        <v>0.67310008328476045</v>
      </c>
      <c r="P37" s="157"/>
    </row>
    <row r="38" spans="1:16" x14ac:dyDescent="0.35">
      <c r="A38" s="484">
        <v>19</v>
      </c>
      <c r="B38" s="466" t="s">
        <v>153</v>
      </c>
      <c r="C38" s="485">
        <v>22.910999298095703</v>
      </c>
      <c r="D38" s="479">
        <v>1.5040016174316406</v>
      </c>
      <c r="E38" s="477" t="s">
        <v>154</v>
      </c>
      <c r="F38" s="487">
        <v>1.3888888888888889E-3</v>
      </c>
      <c r="G38" s="225">
        <v>0.3319781493140907</v>
      </c>
      <c r="H38" s="157"/>
      <c r="I38" s="505">
        <v>19</v>
      </c>
      <c r="J38" s="489" t="s">
        <v>155</v>
      </c>
      <c r="K38" s="506">
        <v>18.170999526977539</v>
      </c>
      <c r="L38" s="500">
        <v>0.41300010681152344</v>
      </c>
      <c r="M38" s="498" t="s">
        <v>178</v>
      </c>
      <c r="N38" s="510">
        <v>6.9444444444444447E-4</v>
      </c>
      <c r="O38" s="225">
        <v>0.67328966208922436</v>
      </c>
      <c r="P38" s="157"/>
    </row>
    <row r="39" spans="1:16" x14ac:dyDescent="0.35">
      <c r="A39" s="484">
        <v>20</v>
      </c>
      <c r="B39" s="466" t="s">
        <v>189</v>
      </c>
      <c r="C39" s="485">
        <v>24.415000915527344</v>
      </c>
      <c r="D39" s="479">
        <v>0.49899864196777344</v>
      </c>
      <c r="E39" s="477" t="s">
        <v>195</v>
      </c>
      <c r="F39" s="487">
        <v>6.9444444444444447E-4</v>
      </c>
      <c r="G39" s="225">
        <v>0.33343687996078863</v>
      </c>
      <c r="H39" s="157"/>
      <c r="I39" s="505">
        <v>20</v>
      </c>
      <c r="J39" s="489" t="s">
        <v>187</v>
      </c>
      <c r="K39" s="506">
        <v>18.583999633789063</v>
      </c>
      <c r="L39" s="500">
        <v>0.34000015258789063</v>
      </c>
      <c r="M39" s="498" t="s">
        <v>188</v>
      </c>
      <c r="N39" s="510">
        <v>0</v>
      </c>
      <c r="O39" s="225">
        <v>0.67384902263849711</v>
      </c>
      <c r="P39" s="157"/>
    </row>
    <row r="40" spans="1:16" x14ac:dyDescent="0.35">
      <c r="A40" s="484">
        <v>21</v>
      </c>
      <c r="B40" s="466" t="s">
        <v>270</v>
      </c>
      <c r="C40" s="485">
        <v>24.913999557495117</v>
      </c>
      <c r="D40" s="479">
        <v>0.28400039672851563</v>
      </c>
      <c r="E40" s="477" t="s">
        <v>271</v>
      </c>
      <c r="F40" s="487">
        <v>6.9444444444444447E-4</v>
      </c>
      <c r="G40" s="225">
        <v>0.33438215812023764</v>
      </c>
      <c r="H40" s="157"/>
      <c r="I40" s="505">
        <v>21</v>
      </c>
      <c r="J40" s="489" t="s">
        <v>270</v>
      </c>
      <c r="K40" s="506">
        <v>18.923999786376953</v>
      </c>
      <c r="L40" s="500">
        <v>0.61499977111816406</v>
      </c>
      <c r="M40" s="498" t="s">
        <v>279</v>
      </c>
      <c r="N40" s="510">
        <v>1.3888888888888889E-3</v>
      </c>
      <c r="O40" s="225">
        <v>0.67424729284385643</v>
      </c>
      <c r="P40" s="157"/>
    </row>
    <row r="41" spans="1:16" x14ac:dyDescent="0.35">
      <c r="A41" s="484">
        <v>22</v>
      </c>
      <c r="B41" s="466" t="s">
        <v>187</v>
      </c>
      <c r="C41" s="485">
        <v>25.197999954223633</v>
      </c>
      <c r="D41" s="479">
        <v>0.43900108337402344</v>
      </c>
      <c r="E41" s="477" t="s">
        <v>196</v>
      </c>
      <c r="F41" s="487">
        <v>0</v>
      </c>
      <c r="G41" s="225">
        <v>0.33480694445169762</v>
      </c>
      <c r="H41" s="157"/>
      <c r="I41" s="505">
        <v>22</v>
      </c>
      <c r="J41" s="489" t="s">
        <v>189</v>
      </c>
      <c r="K41" s="506">
        <v>19.538999557495117</v>
      </c>
      <c r="L41" s="500">
        <v>1.4500007629394531</v>
      </c>
      <c r="M41" s="498" t="s">
        <v>190</v>
      </c>
      <c r="N41" s="510">
        <v>1.3888888888888889E-3</v>
      </c>
      <c r="O41" s="225">
        <v>0.67503329332231454</v>
      </c>
      <c r="P41" s="157"/>
    </row>
    <row r="42" spans="1:16" x14ac:dyDescent="0.35">
      <c r="A42" s="484">
        <v>23</v>
      </c>
      <c r="B42" s="466" t="s">
        <v>155</v>
      </c>
      <c r="C42" s="485">
        <v>25.637001037597656</v>
      </c>
      <c r="D42" s="479">
        <v>0.67099952697753906</v>
      </c>
      <c r="E42" s="477" t="s">
        <v>156</v>
      </c>
      <c r="F42" s="487">
        <v>1.3888888888888889E-3</v>
      </c>
      <c r="G42" s="225">
        <v>0.33541264619713113</v>
      </c>
      <c r="H42" s="157"/>
      <c r="I42" s="505">
        <v>23</v>
      </c>
      <c r="J42" s="489" t="s">
        <v>153</v>
      </c>
      <c r="K42" s="506">
        <v>20.98900032043457</v>
      </c>
      <c r="L42" s="500">
        <v>2.2000007629394531</v>
      </c>
      <c r="M42" s="498" t="s">
        <v>179</v>
      </c>
      <c r="N42" s="510">
        <v>2.7777777777777779E-3</v>
      </c>
      <c r="O42" s="225">
        <v>0.67697732626180751</v>
      </c>
      <c r="P42" s="157"/>
    </row>
    <row r="43" spans="1:16" x14ac:dyDescent="0.35">
      <c r="A43" s="484">
        <v>24</v>
      </c>
      <c r="B43" s="466" t="s">
        <v>157</v>
      </c>
      <c r="C43" s="485">
        <v>26.308000564575195</v>
      </c>
      <c r="D43" s="479">
        <v>0.35000038146972656</v>
      </c>
      <c r="E43" s="477" t="s">
        <v>158</v>
      </c>
      <c r="F43" s="487">
        <v>0</v>
      </c>
      <c r="G43" s="225">
        <v>0.33634914661407311</v>
      </c>
      <c r="H43" s="157"/>
      <c r="I43" s="505">
        <v>24</v>
      </c>
      <c r="J43" s="489" t="s">
        <v>151</v>
      </c>
      <c r="K43" s="506">
        <v>23.189001083374023</v>
      </c>
      <c r="L43" s="500">
        <v>2.792999267578125</v>
      </c>
      <c r="M43" s="498" t="s">
        <v>180</v>
      </c>
      <c r="N43" s="510">
        <v>3.472222222222222E-3</v>
      </c>
      <c r="O43" s="225">
        <v>0.67924686061837147</v>
      </c>
      <c r="P43" s="157"/>
    </row>
    <row r="44" spans="1:16" x14ac:dyDescent="0.35">
      <c r="A44" s="484">
        <v>25</v>
      </c>
      <c r="B44" s="466" t="s">
        <v>159</v>
      </c>
      <c r="C44" s="485">
        <v>26.658000946044922</v>
      </c>
      <c r="D44" s="479">
        <v>0.279998779296875</v>
      </c>
      <c r="E44" s="477" t="s">
        <v>160</v>
      </c>
      <c r="F44" s="487">
        <v>1.3888888888888889E-3</v>
      </c>
      <c r="G44" s="225">
        <v>0.33642199612412721</v>
      </c>
      <c r="H44" s="157"/>
      <c r="I44" s="505">
        <v>25</v>
      </c>
      <c r="J44" s="360" t="s">
        <v>193</v>
      </c>
      <c r="K44" s="506"/>
      <c r="L44" s="500"/>
      <c r="M44" s="498"/>
      <c r="N44" s="510"/>
      <c r="O44" s="225">
        <v>0.68055555555555558</v>
      </c>
      <c r="P44" s="157"/>
    </row>
    <row r="45" spans="1:16" x14ac:dyDescent="0.35">
      <c r="A45" s="484">
        <v>26</v>
      </c>
      <c r="B45" s="466" t="s">
        <v>161</v>
      </c>
      <c r="C45" s="485">
        <v>26.937999725341797</v>
      </c>
      <c r="D45" s="479">
        <v>2.2159996032714844</v>
      </c>
      <c r="E45" s="477" t="s">
        <v>162</v>
      </c>
      <c r="F45" s="487">
        <v>4.8611111111111112E-3</v>
      </c>
      <c r="G45" s="225">
        <v>0.3380891057254421</v>
      </c>
      <c r="H45" s="157"/>
      <c r="I45" s="505">
        <v>26</v>
      </c>
      <c r="J45" s="360" t="s">
        <v>234</v>
      </c>
      <c r="K45" s="506">
        <v>25.982000350952148</v>
      </c>
      <c r="L45" s="500">
        <v>0.81399917602539063</v>
      </c>
      <c r="M45" s="498">
        <v>5224</v>
      </c>
      <c r="N45" s="510">
        <v>1.3888888888888889E-3</v>
      </c>
      <c r="O45" s="225">
        <v>0.68280505710505168</v>
      </c>
      <c r="P45" s="157"/>
    </row>
    <row r="46" spans="1:16" x14ac:dyDescent="0.35">
      <c r="A46" s="484">
        <v>27</v>
      </c>
      <c r="B46" s="466" t="s">
        <v>272</v>
      </c>
      <c r="C46" s="485">
        <v>29.153999328613281</v>
      </c>
      <c r="D46" s="479">
        <v>0.74000167846679688</v>
      </c>
      <c r="E46" s="477" t="s">
        <v>273</v>
      </c>
      <c r="F46" s="487">
        <v>1.3888888888888889E-3</v>
      </c>
      <c r="G46" s="225">
        <v>0.34239251450229585</v>
      </c>
      <c r="H46" s="157"/>
      <c r="I46" s="505">
        <v>27</v>
      </c>
      <c r="J46" s="360" t="s">
        <v>233</v>
      </c>
      <c r="K46" s="506">
        <v>26.795999526977539</v>
      </c>
      <c r="L46" s="500">
        <v>0.6360015869140625</v>
      </c>
      <c r="M46" s="498">
        <v>5225</v>
      </c>
      <c r="N46" s="510">
        <v>6.9444444444444447E-4</v>
      </c>
      <c r="O46" s="225">
        <v>0.68419462884807736</v>
      </c>
      <c r="P46" s="157"/>
    </row>
    <row r="47" spans="1:16" x14ac:dyDescent="0.35">
      <c r="A47" s="484">
        <v>28</v>
      </c>
      <c r="B47" s="466" t="s">
        <v>163</v>
      </c>
      <c r="C47" s="485">
        <v>29.894001007080078</v>
      </c>
      <c r="D47" s="479">
        <v>1.0639991760253906</v>
      </c>
      <c r="E47" s="477" t="s">
        <v>164</v>
      </c>
      <c r="F47" s="487">
        <v>1.3888888888888889E-3</v>
      </c>
      <c r="G47" s="225">
        <v>0.34443429816803633</v>
      </c>
      <c r="H47" s="157"/>
      <c r="I47" s="505">
        <v>28</v>
      </c>
      <c r="J47" s="360" t="s">
        <v>232</v>
      </c>
      <c r="K47" s="506">
        <v>27.432001113891602</v>
      </c>
      <c r="L47" s="500">
        <v>1.5879993438720703</v>
      </c>
      <c r="M47" s="498">
        <v>5227</v>
      </c>
      <c r="N47" s="510">
        <v>2.7777777777777779E-3</v>
      </c>
      <c r="O47" s="225">
        <v>0.68528033846410308</v>
      </c>
      <c r="P47" s="157"/>
    </row>
    <row r="48" spans="1:16" x14ac:dyDescent="0.35">
      <c r="A48" s="484">
        <v>29</v>
      </c>
      <c r="B48" s="466" t="s">
        <v>235</v>
      </c>
      <c r="C48" s="485">
        <v>30.958000183105469</v>
      </c>
      <c r="D48" s="479">
        <v>0.12299919128417969</v>
      </c>
      <c r="E48" s="477" t="s">
        <v>230</v>
      </c>
      <c r="F48" s="487">
        <v>0</v>
      </c>
      <c r="G48" s="225">
        <v>0.34540277243445516</v>
      </c>
      <c r="H48" s="157"/>
      <c r="I48" s="505">
        <v>29</v>
      </c>
      <c r="J48" s="489" t="s">
        <v>197</v>
      </c>
      <c r="K48" s="506">
        <v>29.020000457763672</v>
      </c>
      <c r="L48" s="500">
        <v>2.1259995422363289</v>
      </c>
      <c r="M48" s="498" t="s">
        <v>181</v>
      </c>
      <c r="N48" s="510">
        <v>2.0833333333333333E-3</v>
      </c>
      <c r="O48" s="225">
        <v>0.68791288503654924</v>
      </c>
      <c r="P48" s="157"/>
    </row>
    <row r="49" spans="1:16" x14ac:dyDescent="0.35">
      <c r="A49" s="484">
        <v>30</v>
      </c>
      <c r="B49" s="466" t="s">
        <v>165</v>
      </c>
      <c r="C49" s="485">
        <v>31.080999374389648</v>
      </c>
      <c r="D49" s="479">
        <v>0.46400070190429688</v>
      </c>
      <c r="E49" s="477" t="s">
        <v>166</v>
      </c>
      <c r="F49" s="487">
        <v>6.9444444444444447E-4</v>
      </c>
      <c r="G49" s="225">
        <v>0.34551472952112999</v>
      </c>
      <c r="H49" s="157"/>
      <c r="I49" s="505">
        <v>30</v>
      </c>
      <c r="J49" s="489" t="s">
        <v>236</v>
      </c>
      <c r="K49" s="506">
        <v>31.146000000000001</v>
      </c>
      <c r="L49" s="500">
        <v>1.0380019226074211</v>
      </c>
      <c r="M49" s="498" t="s">
        <v>231</v>
      </c>
      <c r="N49" s="510">
        <v>4.1666666666666666E-3</v>
      </c>
      <c r="O49" s="225">
        <v>0.68888888888888888</v>
      </c>
      <c r="P49" s="157"/>
    </row>
    <row r="50" spans="1:16" x14ac:dyDescent="0.35">
      <c r="A50" s="484">
        <v>31</v>
      </c>
      <c r="B50" s="466" t="s">
        <v>171</v>
      </c>
      <c r="C50" s="485">
        <v>31.545000076293945</v>
      </c>
      <c r="D50" s="479">
        <v>2.2269992828369141</v>
      </c>
      <c r="E50" s="477" t="s">
        <v>274</v>
      </c>
      <c r="F50" s="487">
        <v>2.0833333333333333E-3</v>
      </c>
      <c r="G50" s="225">
        <v>0.34593659341391497</v>
      </c>
      <c r="H50" s="157"/>
      <c r="I50" s="505">
        <v>31</v>
      </c>
      <c r="J50" s="489" t="s">
        <v>148</v>
      </c>
      <c r="K50" s="506">
        <v>32.184001922607422</v>
      </c>
      <c r="L50" s="500">
        <v>1.1079978942871094</v>
      </c>
      <c r="M50" s="498" t="s">
        <v>167</v>
      </c>
      <c r="N50" s="510">
        <v>6.9444444444444447E-4</v>
      </c>
      <c r="O50" s="225">
        <v>0.68998077471551644</v>
      </c>
      <c r="P50" s="157"/>
    </row>
    <row r="51" spans="1:16" x14ac:dyDescent="0.35">
      <c r="A51" s="484">
        <v>32</v>
      </c>
      <c r="B51" s="515" t="s">
        <v>287</v>
      </c>
      <c r="C51" s="485">
        <v>32.701000213623047</v>
      </c>
      <c r="D51" s="479">
        <v>3.21099853515625</v>
      </c>
      <c r="E51" s="477" t="s">
        <v>288</v>
      </c>
      <c r="F51" s="487">
        <v>3.472222222222222E-3</v>
      </c>
      <c r="G51" s="225">
        <v>0.34718749999999998</v>
      </c>
      <c r="H51" s="157"/>
      <c r="I51" s="505">
        <v>32</v>
      </c>
      <c r="J51" s="489" t="s">
        <v>146</v>
      </c>
      <c r="K51" s="506">
        <v>33.291999816894531</v>
      </c>
      <c r="L51" s="500">
        <v>0.31499862670898438</v>
      </c>
      <c r="M51" s="498" t="s">
        <v>168</v>
      </c>
      <c r="N51" s="510">
        <v>6.9444444444444447E-4</v>
      </c>
      <c r="O51" s="225">
        <v>0.69072491768096211</v>
      </c>
      <c r="P51" s="157"/>
    </row>
    <row r="52" spans="1:16" x14ac:dyDescent="0.35">
      <c r="A52" s="484">
        <v>33</v>
      </c>
      <c r="B52" s="466" t="s">
        <v>275</v>
      </c>
      <c r="C52" s="485">
        <v>35.911998748779297</v>
      </c>
      <c r="D52" s="479">
        <v>1.1850013732910156</v>
      </c>
      <c r="E52" s="477" t="s">
        <v>276</v>
      </c>
      <c r="F52" s="487">
        <v>6.9444444444444447E-4</v>
      </c>
      <c r="G52" s="225">
        <v>0.35020502459348241</v>
      </c>
      <c r="H52" s="157"/>
      <c r="I52" s="505">
        <v>33</v>
      </c>
      <c r="J52" s="489" t="s">
        <v>144</v>
      </c>
      <c r="K52" s="506">
        <v>33.606998443603516</v>
      </c>
      <c r="L52" s="500">
        <v>1.0560035705566406</v>
      </c>
      <c r="M52" s="498" t="s">
        <v>169</v>
      </c>
      <c r="N52" s="510">
        <v>6.9444444444444447E-4</v>
      </c>
      <c r="O52" s="225">
        <v>0.69097587371197933</v>
      </c>
      <c r="P52" s="157"/>
    </row>
    <row r="53" spans="1:16" x14ac:dyDescent="0.35">
      <c r="A53" s="484">
        <v>34</v>
      </c>
      <c r="B53" s="466" t="s">
        <v>197</v>
      </c>
      <c r="C53" s="485">
        <v>37.097000122070313</v>
      </c>
      <c r="D53" s="479">
        <v>2.1259994506835937</v>
      </c>
      <c r="E53" s="477" t="s">
        <v>181</v>
      </c>
      <c r="F53" s="487">
        <v>1.3888888888888889E-3</v>
      </c>
      <c r="G53" s="225">
        <v>0.35124621836988262</v>
      </c>
      <c r="H53" s="157"/>
      <c r="I53" s="505">
        <v>34</v>
      </c>
      <c r="J53" s="489" t="s">
        <v>71</v>
      </c>
      <c r="K53" s="506">
        <v>34.663002014160156</v>
      </c>
      <c r="L53" s="500">
        <v>1.2139968872070312</v>
      </c>
      <c r="M53" s="498" t="s">
        <v>72</v>
      </c>
      <c r="N53" s="510">
        <v>6.9444444444444447E-4</v>
      </c>
      <c r="O53" s="225">
        <v>0.69185868471329959</v>
      </c>
      <c r="P53" s="157"/>
    </row>
    <row r="54" spans="1:16" x14ac:dyDescent="0.35">
      <c r="A54" s="484">
        <v>35</v>
      </c>
      <c r="B54" s="466" t="s">
        <v>236</v>
      </c>
      <c r="C54" s="485">
        <v>39.222999572753906</v>
      </c>
      <c r="D54" s="479">
        <v>1.0410003662109375</v>
      </c>
      <c r="E54" s="477" t="s">
        <v>231</v>
      </c>
      <c r="F54" s="487">
        <v>6.9444444444444447E-4</v>
      </c>
      <c r="G54" s="225">
        <v>0.35269360956570323</v>
      </c>
      <c r="H54" s="157"/>
      <c r="I54" s="505">
        <v>35</v>
      </c>
      <c r="J54" s="489" t="s">
        <v>73</v>
      </c>
      <c r="K54" s="506">
        <v>35.876998901367188</v>
      </c>
      <c r="L54" s="500">
        <v>1.5200004577636719</v>
      </c>
      <c r="M54" s="498" t="s">
        <v>74</v>
      </c>
      <c r="N54" s="510">
        <v>1.3888888888888889E-3</v>
      </c>
      <c r="O54" s="225">
        <v>0.69287111468514651</v>
      </c>
      <c r="P54" s="157"/>
    </row>
    <row r="55" spans="1:16" x14ac:dyDescent="0.35">
      <c r="A55" s="484">
        <v>36</v>
      </c>
      <c r="B55" s="466" t="s">
        <v>148</v>
      </c>
      <c r="C55" s="485">
        <v>40.263999938964844</v>
      </c>
      <c r="D55" s="479">
        <v>1.108001708984375</v>
      </c>
      <c r="E55" s="477" t="s">
        <v>167</v>
      </c>
      <c r="F55" s="487">
        <v>6.9444444444444447E-4</v>
      </c>
      <c r="G55" s="225">
        <v>0.35329533605995583</v>
      </c>
      <c r="H55" s="157"/>
      <c r="I55" s="505">
        <v>36</v>
      </c>
      <c r="J55" s="489" t="s">
        <v>268</v>
      </c>
      <c r="K55" s="506">
        <v>37.396999359130859</v>
      </c>
      <c r="L55" s="500">
        <v>0.6529998779296875</v>
      </c>
      <c r="M55" s="498" t="s">
        <v>280</v>
      </c>
      <c r="N55" s="510">
        <v>6.9444444444444447E-4</v>
      </c>
      <c r="O55" s="225">
        <v>0.69406171309674047</v>
      </c>
      <c r="P55" s="157"/>
    </row>
    <row r="56" spans="1:16" x14ac:dyDescent="0.35">
      <c r="A56" s="484">
        <v>37</v>
      </c>
      <c r="B56" s="466" t="s">
        <v>146</v>
      </c>
      <c r="C56" s="485">
        <v>41.372001647949219</v>
      </c>
      <c r="D56" s="479">
        <v>0.31499862670898438</v>
      </c>
      <c r="E56" s="477" t="s">
        <v>168</v>
      </c>
      <c r="F56" s="487">
        <v>6.9444444444444447E-4</v>
      </c>
      <c r="G56" s="225">
        <v>0.3540582510142955</v>
      </c>
      <c r="H56" s="157"/>
      <c r="I56" s="505">
        <v>37</v>
      </c>
      <c r="J56" s="489" t="s">
        <v>142</v>
      </c>
      <c r="K56" s="506">
        <v>38.049999237060547</v>
      </c>
      <c r="L56" s="500">
        <v>0.72700119018554688</v>
      </c>
      <c r="M56" s="498" t="s">
        <v>182</v>
      </c>
      <c r="N56" s="510">
        <v>6.9444444444444447E-4</v>
      </c>
      <c r="O56" s="225">
        <v>0.69503373015790226</v>
      </c>
      <c r="P56" s="157"/>
    </row>
    <row r="57" spans="1:16" x14ac:dyDescent="0.35">
      <c r="A57" s="484">
        <v>38</v>
      </c>
      <c r="B57" s="466" t="s">
        <v>144</v>
      </c>
      <c r="C57" s="485">
        <v>41.687000274658203</v>
      </c>
      <c r="D57" s="479">
        <v>1.055999755859375</v>
      </c>
      <c r="E57" s="477" t="s">
        <v>169</v>
      </c>
      <c r="F57" s="487">
        <v>6.9444444444444447E-4</v>
      </c>
      <c r="G57" s="225">
        <v>0.35430920704531266</v>
      </c>
      <c r="H57" s="157"/>
      <c r="I57" s="505">
        <v>38</v>
      </c>
      <c r="J57" s="489" t="s">
        <v>99</v>
      </c>
      <c r="K57" s="506">
        <v>38.777000427246001</v>
      </c>
      <c r="L57" s="500">
        <v>3.1010017395019531</v>
      </c>
      <c r="M57" s="498" t="s">
        <v>103</v>
      </c>
      <c r="N57" s="510">
        <v>3.472222222222222E-3</v>
      </c>
      <c r="O57" s="225">
        <v>0.69575496031474016</v>
      </c>
      <c r="P57" s="157"/>
    </row>
    <row r="58" spans="1:16" x14ac:dyDescent="0.35">
      <c r="A58" s="484">
        <v>39</v>
      </c>
      <c r="B58" s="466" t="s">
        <v>71</v>
      </c>
      <c r="C58" s="485">
        <v>42.743000030517578</v>
      </c>
      <c r="D58" s="479">
        <v>1.2140007019042969</v>
      </c>
      <c r="E58" s="477" t="s">
        <v>72</v>
      </c>
      <c r="F58" s="487">
        <v>6.9444444444444447E-4</v>
      </c>
      <c r="G58" s="225">
        <v>0.35519201804663297</v>
      </c>
      <c r="H58" s="157"/>
      <c r="I58" s="505">
        <v>39</v>
      </c>
      <c r="J58" s="489" t="s">
        <v>97</v>
      </c>
      <c r="K58" s="506">
        <v>41.878002166748047</v>
      </c>
      <c r="L58" s="500">
        <v>0.4739990234375</v>
      </c>
      <c r="M58" s="498" t="s">
        <v>104</v>
      </c>
      <c r="N58" s="510">
        <v>0</v>
      </c>
      <c r="O58" s="225">
        <v>0.69874210998574038</v>
      </c>
      <c r="P58" s="157"/>
    </row>
    <row r="59" spans="1:16" x14ac:dyDescent="0.35">
      <c r="A59" s="484">
        <v>40</v>
      </c>
      <c r="B59" s="466" t="s">
        <v>73</v>
      </c>
      <c r="C59" s="485">
        <v>43.957000732421875</v>
      </c>
      <c r="D59" s="479">
        <v>1.7739982604980469</v>
      </c>
      <c r="E59" s="477" t="s">
        <v>74</v>
      </c>
      <c r="F59" s="487">
        <v>2.0833333333333333E-3</v>
      </c>
      <c r="G59" s="225">
        <v>0.35620444801847995</v>
      </c>
      <c r="H59" s="157"/>
      <c r="I59" s="505">
        <v>40</v>
      </c>
      <c r="J59" s="489" t="s">
        <v>95</v>
      </c>
      <c r="K59" s="506">
        <v>42.352001190185547</v>
      </c>
      <c r="L59" s="500">
        <v>1.0319976806640625</v>
      </c>
      <c r="M59" s="498" t="s">
        <v>105</v>
      </c>
      <c r="N59" s="510">
        <v>1.3888888888888889E-3</v>
      </c>
      <c r="O59" s="225">
        <v>0.69920777460306749</v>
      </c>
      <c r="P59" s="157"/>
    </row>
    <row r="60" spans="1:16" ht="15" thickBot="1" x14ac:dyDescent="0.4">
      <c r="A60" s="484">
        <v>41</v>
      </c>
      <c r="B60" s="466" t="s">
        <v>229</v>
      </c>
      <c r="C60" s="485">
        <v>45.730998992919922</v>
      </c>
      <c r="D60" s="479">
        <v>-45.730998992919922</v>
      </c>
      <c r="E60" s="477" t="s">
        <v>75</v>
      </c>
      <c r="F60" s="477" t="s">
        <v>297</v>
      </c>
      <c r="G60" s="225">
        <v>0.35788141433268061</v>
      </c>
      <c r="H60" s="157"/>
      <c r="I60" s="505">
        <v>41</v>
      </c>
      <c r="J60" s="489" t="s">
        <v>93</v>
      </c>
      <c r="K60" s="506">
        <v>43.383998870849609</v>
      </c>
      <c r="L60" s="500">
        <v>-43.383998870849609</v>
      </c>
      <c r="M60" s="498" t="s">
        <v>94</v>
      </c>
      <c r="N60" s="498" t="s">
        <v>53</v>
      </c>
      <c r="O60" s="225">
        <v>0.70031116452965581</v>
      </c>
      <c r="P60" s="157"/>
    </row>
    <row r="61" spans="1:16" x14ac:dyDescent="0.35">
      <c r="A61" s="467"/>
      <c r="B61" s="468"/>
      <c r="C61" s="468"/>
      <c r="D61" s="469"/>
      <c r="E61" s="470"/>
      <c r="F61" s="471" t="s">
        <v>47</v>
      </c>
      <c r="G61" s="226" t="s">
        <v>52</v>
      </c>
      <c r="H61" s="356"/>
      <c r="I61" s="490"/>
      <c r="J61" s="491"/>
      <c r="K61" s="491"/>
      <c r="L61" s="492"/>
      <c r="M61" s="507"/>
      <c r="N61" s="493" t="s">
        <v>47</v>
      </c>
      <c r="O61" s="226" t="s">
        <v>52</v>
      </c>
    </row>
    <row r="62" spans="1:16" x14ac:dyDescent="0.35">
      <c r="A62" s="472"/>
      <c r="B62" s="473"/>
      <c r="C62" s="473"/>
      <c r="D62" s="474"/>
      <c r="E62" s="475"/>
      <c r="F62" s="476" t="s">
        <v>48</v>
      </c>
      <c r="G62" s="227">
        <v>45.730998992919922</v>
      </c>
      <c r="I62" s="494"/>
      <c r="J62" s="495"/>
      <c r="K62" s="495"/>
      <c r="L62" s="496"/>
      <c r="M62" s="508"/>
      <c r="N62" s="497" t="s">
        <v>48</v>
      </c>
      <c r="O62" s="227">
        <v>45.525001525878906</v>
      </c>
    </row>
    <row r="63" spans="1:16" x14ac:dyDescent="0.35">
      <c r="A63" s="472"/>
      <c r="B63" s="473"/>
      <c r="C63" s="473"/>
      <c r="D63" s="474"/>
      <c r="E63" s="475"/>
      <c r="F63" s="476" t="s">
        <v>49</v>
      </c>
      <c r="G63" s="228">
        <v>4.8472224341498484E-2</v>
      </c>
      <c r="I63" s="494"/>
      <c r="J63" s="495"/>
      <c r="K63" s="495"/>
      <c r="L63" s="496"/>
      <c r="M63" s="508"/>
      <c r="N63" s="497" t="s">
        <v>49</v>
      </c>
      <c r="O63" s="228">
        <v>4.3680556615193683E-2</v>
      </c>
    </row>
    <row r="64" spans="1:16" ht="15" thickBot="1" x14ac:dyDescent="0.4">
      <c r="A64" s="480"/>
      <c r="B64" s="481"/>
      <c r="C64" s="481"/>
      <c r="D64" s="482"/>
      <c r="E64" s="516" t="s">
        <v>50</v>
      </c>
      <c r="F64" s="517"/>
      <c r="G64" s="483">
        <v>39.310312601857326</v>
      </c>
      <c r="H64" s="110"/>
      <c r="I64" s="501"/>
      <c r="J64" s="502"/>
      <c r="K64" s="502"/>
      <c r="L64" s="503"/>
      <c r="M64" s="516" t="s">
        <v>50</v>
      </c>
      <c r="N64" s="517"/>
      <c r="O64" s="504">
        <v>43.426073534019153</v>
      </c>
    </row>
    <row r="65" spans="1:11" x14ac:dyDescent="0.35">
      <c r="A65" s="143" t="s">
        <v>81</v>
      </c>
      <c r="B65" s="105"/>
      <c r="C65" s="105"/>
      <c r="D65" s="105"/>
      <c r="E65" s="105"/>
      <c r="F65" s="105"/>
      <c r="G65" s="110"/>
      <c r="H65" s="110"/>
      <c r="I65" s="110"/>
      <c r="J65" s="110"/>
      <c r="K65" s="110"/>
    </row>
    <row r="66" spans="1:11" ht="28.5" customHeight="1" x14ac:dyDescent="0.35">
      <c r="A66" s="105" t="s">
        <v>82</v>
      </c>
      <c r="B66" s="105"/>
      <c r="C66" s="105"/>
      <c r="D66" s="105"/>
      <c r="E66" s="105"/>
      <c r="F66" s="105"/>
      <c r="G66" s="110"/>
      <c r="H66" s="429"/>
      <c r="I66" s="110"/>
      <c r="J66" s="110"/>
      <c r="K66" s="110"/>
    </row>
    <row r="67" spans="1:11" ht="28.5" customHeight="1" x14ac:dyDescent="0.35">
      <c r="A67" s="518" t="s">
        <v>83</v>
      </c>
      <c r="B67" s="518"/>
      <c r="C67" s="518"/>
      <c r="D67" s="518"/>
      <c r="E67" s="518"/>
      <c r="F67" s="518"/>
      <c r="G67" s="518"/>
      <c r="H67" s="144"/>
      <c r="I67" s="144"/>
      <c r="J67" s="144"/>
      <c r="K67" s="144"/>
    </row>
    <row r="68" spans="1:11" x14ac:dyDescent="0.35">
      <c r="A68" s="518"/>
      <c r="B68" s="518"/>
      <c r="C68" s="518"/>
      <c r="D68" s="518"/>
      <c r="E68" s="518"/>
      <c r="F68" s="518"/>
      <c r="G68" s="518"/>
      <c r="I68" s="144"/>
      <c r="J68" s="144"/>
      <c r="K68" s="144"/>
    </row>
    <row r="69" spans="1:11" x14ac:dyDescent="0.35">
      <c r="A69" s="103"/>
      <c r="B69" s="159"/>
    </row>
    <row r="70" spans="1:11" s="512" customFormat="1" x14ac:dyDescent="0.35">
      <c r="B70" s="513" t="s">
        <v>298</v>
      </c>
      <c r="C70" s="513"/>
      <c r="D70" s="513"/>
      <c r="E70" s="514"/>
    </row>
    <row r="71" spans="1:11" s="512" customFormat="1" x14ac:dyDescent="0.35">
      <c r="B71" s="513"/>
      <c r="C71" s="513"/>
      <c r="D71" s="513"/>
      <c r="E71" s="514"/>
    </row>
    <row r="72" spans="1:11" s="512" customFormat="1" x14ac:dyDescent="0.35">
      <c r="B72" s="147" t="s">
        <v>218</v>
      </c>
      <c r="C72" s="513"/>
      <c r="D72" s="513" t="s">
        <v>299</v>
      </c>
      <c r="E72" s="514"/>
    </row>
    <row r="73" spans="1:11" s="512" customFormat="1" x14ac:dyDescent="0.35">
      <c r="B73" s="200" t="s">
        <v>214</v>
      </c>
      <c r="C73" s="513"/>
      <c r="D73" s="513" t="s">
        <v>54</v>
      </c>
      <c r="E73" s="514"/>
    </row>
  </sheetData>
  <mergeCells count="20">
    <mergeCell ref="M17:M19"/>
    <mergeCell ref="N17:N19"/>
    <mergeCell ref="M64:N64"/>
    <mergeCell ref="A67:G68"/>
    <mergeCell ref="I15:N15"/>
    <mergeCell ref="E64:F64"/>
    <mergeCell ref="I17:I19"/>
    <mergeCell ref="J17:J19"/>
    <mergeCell ref="K17:K19"/>
    <mergeCell ref="L17:L19"/>
    <mergeCell ref="A10:E10"/>
    <mergeCell ref="A15:F15"/>
    <mergeCell ref="A17:A19"/>
    <mergeCell ref="B17:B19"/>
    <mergeCell ref="C17:C19"/>
    <mergeCell ref="D17:D19"/>
    <mergeCell ref="E17:E19"/>
    <mergeCell ref="F17:F19"/>
    <mergeCell ref="C12:E12"/>
    <mergeCell ref="C13:E13"/>
  </mergeCells>
  <pageMargins left="0.7" right="0.7" top="0.75" bottom="0.75" header="0.3" footer="0.3"/>
  <pageSetup scale="4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zoomScale="80" zoomScaleNormal="80" workbookViewId="0">
      <selection activeCell="F29" sqref="F29"/>
    </sheetView>
  </sheetViews>
  <sheetFormatPr defaultColWidth="9.1796875" defaultRowHeight="14.5" x14ac:dyDescent="0.35"/>
  <cols>
    <col min="1" max="1" width="3.54296875" style="106" customWidth="1"/>
    <col min="2" max="2" width="31.453125" style="106" customWidth="1"/>
    <col min="3" max="5" width="9.1796875" style="106"/>
    <col min="6" max="6" width="10.54296875" style="106" customWidth="1"/>
    <col min="7" max="7" width="9.1796875" style="106"/>
    <col min="8" max="8" width="5.1796875" style="106" customWidth="1"/>
    <col min="9" max="9" width="3.54296875" style="106" bestFit="1" customWidth="1"/>
    <col min="10" max="10" width="39.1796875" style="106" customWidth="1"/>
    <col min="11" max="12" width="9.1796875" style="106"/>
    <col min="13" max="13" width="12.1796875" style="106" customWidth="1"/>
    <col min="14" max="16384" width="9.1796875" style="106"/>
  </cols>
  <sheetData>
    <row r="1" spans="1:15" s="103" customFormat="1" x14ac:dyDescent="0.35">
      <c r="A1" s="103" t="s">
        <v>212</v>
      </c>
      <c r="L1" s="104"/>
    </row>
    <row r="2" spans="1:15" s="103" customFormat="1" x14ac:dyDescent="0.35">
      <c r="A2" s="103" t="s">
        <v>210</v>
      </c>
      <c r="I2" s="104"/>
    </row>
    <row r="3" spans="1:15" s="103" customFormat="1" x14ac:dyDescent="0.35">
      <c r="A3" s="103" t="s">
        <v>213</v>
      </c>
      <c r="I3" s="104"/>
    </row>
    <row r="4" spans="1:15" x14ac:dyDescent="0.35">
      <c r="A4" s="109"/>
      <c r="B4" s="109"/>
      <c r="C4" s="109"/>
      <c r="D4" s="109"/>
      <c r="E4" s="109"/>
      <c r="F4" s="109"/>
      <c r="G4" s="109"/>
    </row>
    <row r="5" spans="1:15" x14ac:dyDescent="0.35">
      <c r="A5" s="110" t="s">
        <v>54</v>
      </c>
      <c r="B5" s="109"/>
      <c r="C5" s="109"/>
      <c r="D5" s="109"/>
      <c r="E5" s="198" t="s">
        <v>214</v>
      </c>
      <c r="F5" s="109"/>
      <c r="G5" s="109"/>
    </row>
    <row r="6" spans="1:15" x14ac:dyDescent="0.35">
      <c r="A6" s="109" t="s">
        <v>39</v>
      </c>
      <c r="B6" s="109"/>
      <c r="C6" s="109"/>
      <c r="D6" s="109"/>
      <c r="E6" s="109" t="s">
        <v>215</v>
      </c>
      <c r="F6" s="109"/>
      <c r="G6" s="109"/>
    </row>
    <row r="7" spans="1:15" x14ac:dyDescent="0.35">
      <c r="A7" s="110" t="s">
        <v>59</v>
      </c>
      <c r="B7" s="109"/>
      <c r="C7" s="109"/>
      <c r="D7" s="109"/>
      <c r="E7" s="199" t="s">
        <v>216</v>
      </c>
      <c r="F7" s="109"/>
      <c r="G7" s="109"/>
    </row>
    <row r="8" spans="1:15" x14ac:dyDescent="0.35">
      <c r="A8" s="109" t="s">
        <v>51</v>
      </c>
      <c r="B8" s="109"/>
      <c r="C8" s="109"/>
      <c r="D8" s="109"/>
      <c r="E8" s="109" t="s">
        <v>217</v>
      </c>
      <c r="F8" s="109"/>
      <c r="G8" s="109"/>
    </row>
    <row r="9" spans="1:15" x14ac:dyDescent="0.35">
      <c r="A9" s="111"/>
      <c r="B9" s="111"/>
      <c r="C9" s="112"/>
      <c r="D9" s="111"/>
      <c r="E9" s="111"/>
      <c r="F9" s="111"/>
      <c r="G9" s="113"/>
    </row>
    <row r="10" spans="1:15" x14ac:dyDescent="0.35">
      <c r="A10" s="524" t="s">
        <v>211</v>
      </c>
      <c r="B10" s="524"/>
      <c r="C10" s="524"/>
      <c r="D10" s="524"/>
      <c r="E10" s="524"/>
      <c r="F10" s="114" t="s">
        <v>57</v>
      </c>
      <c r="G10" s="115"/>
    </row>
    <row r="11" spans="1:15" x14ac:dyDescent="0.35">
      <c r="A11" s="511"/>
      <c r="B11" s="511"/>
      <c r="C11" s="511"/>
      <c r="D11" s="511"/>
      <c r="E11" s="511"/>
      <c r="F11" s="114"/>
      <c r="G11" s="115"/>
    </row>
    <row r="12" spans="1:15" x14ac:dyDescent="0.35">
      <c r="A12" s="111" t="s">
        <v>300</v>
      </c>
      <c r="B12" s="111"/>
      <c r="C12" s="525">
        <v>44075</v>
      </c>
      <c r="D12" s="526"/>
      <c r="E12" s="526"/>
      <c r="F12" s="117"/>
      <c r="G12" s="118"/>
    </row>
    <row r="13" spans="1:15" x14ac:dyDescent="0.35">
      <c r="A13" s="119" t="s">
        <v>40</v>
      </c>
      <c r="B13" s="111"/>
      <c r="C13" s="526" t="s">
        <v>214</v>
      </c>
      <c r="D13" s="526"/>
      <c r="E13" s="526"/>
      <c r="F13" s="117"/>
      <c r="G13" s="118"/>
    </row>
    <row r="14" spans="1:15" x14ac:dyDescent="0.35">
      <c r="A14" s="116"/>
      <c r="B14" s="116"/>
      <c r="C14" s="116"/>
      <c r="D14" s="116"/>
      <c r="E14" s="116"/>
      <c r="F14" s="120"/>
      <c r="G14" s="115"/>
    </row>
    <row r="15" spans="1:15" x14ac:dyDescent="0.35">
      <c r="A15" s="546" t="s">
        <v>183</v>
      </c>
      <c r="B15" s="546"/>
      <c r="C15" s="546"/>
      <c r="D15" s="546"/>
      <c r="E15" s="546"/>
      <c r="F15" s="546"/>
      <c r="G15" s="118"/>
      <c r="I15" s="546" t="s">
        <v>194</v>
      </c>
      <c r="J15" s="546"/>
      <c r="K15" s="546"/>
      <c r="L15" s="546"/>
      <c r="M15" s="546"/>
      <c r="N15" s="546"/>
      <c r="O15" s="118"/>
    </row>
    <row r="16" spans="1:15" ht="15" thickBot="1" x14ac:dyDescent="0.4">
      <c r="A16" s="109"/>
      <c r="B16" s="109"/>
      <c r="C16" s="109"/>
      <c r="D16" s="111"/>
      <c r="E16" s="111"/>
      <c r="F16" s="109"/>
      <c r="G16" s="111"/>
      <c r="I16" s="109"/>
      <c r="J16" s="109"/>
      <c r="K16" s="109"/>
      <c r="L16" s="111"/>
      <c r="M16" s="111"/>
      <c r="N16" s="109"/>
      <c r="O16" s="111"/>
    </row>
    <row r="17" spans="1:15" x14ac:dyDescent="0.35">
      <c r="A17" s="547" t="s">
        <v>0</v>
      </c>
      <c r="B17" s="550" t="s">
        <v>41</v>
      </c>
      <c r="C17" s="550" t="s">
        <v>42</v>
      </c>
      <c r="D17" s="550" t="s">
        <v>43</v>
      </c>
      <c r="E17" s="550" t="s">
        <v>44</v>
      </c>
      <c r="F17" s="550" t="s">
        <v>45</v>
      </c>
      <c r="G17" s="123" t="s">
        <v>46</v>
      </c>
      <c r="I17" s="555" t="s">
        <v>0</v>
      </c>
      <c r="J17" s="556" t="s">
        <v>41</v>
      </c>
      <c r="K17" s="556" t="s">
        <v>42</v>
      </c>
      <c r="L17" s="550" t="s">
        <v>43</v>
      </c>
      <c r="M17" s="556" t="s">
        <v>44</v>
      </c>
      <c r="N17" s="556" t="s">
        <v>45</v>
      </c>
      <c r="O17" s="123" t="s">
        <v>46</v>
      </c>
    </row>
    <row r="18" spans="1:15" x14ac:dyDescent="0.35">
      <c r="A18" s="548"/>
      <c r="B18" s="551"/>
      <c r="C18" s="551"/>
      <c r="D18" s="551"/>
      <c r="E18" s="551"/>
      <c r="F18" s="551"/>
      <c r="G18" s="124" t="s">
        <v>1</v>
      </c>
      <c r="I18" s="548"/>
      <c r="J18" s="551"/>
      <c r="K18" s="551"/>
      <c r="L18" s="551"/>
      <c r="M18" s="551"/>
      <c r="N18" s="551"/>
      <c r="O18" s="124">
        <v>2</v>
      </c>
    </row>
    <row r="19" spans="1:15" ht="15" thickBot="1" x14ac:dyDescent="0.4">
      <c r="A19" s="549"/>
      <c r="B19" s="552"/>
      <c r="C19" s="552"/>
      <c r="D19" s="552"/>
      <c r="E19" s="552"/>
      <c r="F19" s="552"/>
      <c r="G19" s="125" t="s">
        <v>267</v>
      </c>
      <c r="I19" s="548"/>
      <c r="J19" s="551"/>
      <c r="K19" s="551"/>
      <c r="L19" s="557"/>
      <c r="M19" s="551"/>
      <c r="N19" s="551"/>
      <c r="O19" s="387" t="s">
        <v>267</v>
      </c>
    </row>
    <row r="20" spans="1:15" x14ac:dyDescent="0.35">
      <c r="A20" s="361">
        <v>1</v>
      </c>
      <c r="B20" s="362" t="s">
        <v>238</v>
      </c>
      <c r="C20" s="419"/>
      <c r="D20" s="419">
        <v>0.51300000000000001</v>
      </c>
      <c r="E20" s="416">
        <v>5238</v>
      </c>
      <c r="F20" s="427">
        <v>6.9444444444444447E-4</v>
      </c>
      <c r="G20" s="382">
        <v>0.30246527777777776</v>
      </c>
      <c r="I20" s="250">
        <v>1</v>
      </c>
      <c r="J20" s="251" t="s">
        <v>248</v>
      </c>
      <c r="K20" s="252">
        <v>0</v>
      </c>
      <c r="L20" s="252">
        <v>0.80300000000000005</v>
      </c>
      <c r="M20" s="253"/>
      <c r="N20" s="391">
        <v>3.1250000000004885E-4</v>
      </c>
      <c r="O20" s="255">
        <v>0.6601041666666666</v>
      </c>
    </row>
    <row r="21" spans="1:15" x14ac:dyDescent="0.35">
      <c r="A21" s="379">
        <v>2</v>
      </c>
      <c r="B21" s="362" t="s">
        <v>239</v>
      </c>
      <c r="C21" s="422">
        <v>0.51300000000000001</v>
      </c>
      <c r="D21" s="419">
        <v>1.8169999999999999</v>
      </c>
      <c r="E21" s="415" t="s">
        <v>240</v>
      </c>
      <c r="F21" s="428">
        <v>1.3888888888888889E-3</v>
      </c>
      <c r="G21" s="383">
        <v>0.3028828276484915</v>
      </c>
      <c r="I21" s="358">
        <v>2</v>
      </c>
      <c r="J21" s="388" t="s">
        <v>193</v>
      </c>
      <c r="K21" s="389">
        <v>0.80300000000000005</v>
      </c>
      <c r="L21" s="359">
        <v>1.7240000000000002</v>
      </c>
      <c r="M21" s="390" t="s">
        <v>103</v>
      </c>
      <c r="N21" s="381">
        <v>1.388888888888884E-3</v>
      </c>
      <c r="O21" s="225">
        <v>0.66041666666666665</v>
      </c>
    </row>
    <row r="22" spans="1:15" x14ac:dyDescent="0.35">
      <c r="A22" s="379">
        <v>3</v>
      </c>
      <c r="B22" s="362" t="s">
        <v>281</v>
      </c>
      <c r="C22" s="422">
        <v>2.33</v>
      </c>
      <c r="D22" s="419">
        <v>3.6930000000000001</v>
      </c>
      <c r="E22" s="415" t="s">
        <v>282</v>
      </c>
      <c r="F22" s="428">
        <v>2.7777777777777779E-3</v>
      </c>
      <c r="G22" s="383">
        <v>0.30436175179493841</v>
      </c>
      <c r="I22" s="358">
        <v>3</v>
      </c>
      <c r="J22" s="388" t="s">
        <v>241</v>
      </c>
      <c r="K22" s="389">
        <v>2.5270000000000001</v>
      </c>
      <c r="L22" s="359">
        <v>1.633</v>
      </c>
      <c r="M22" s="390" t="s">
        <v>242</v>
      </c>
      <c r="N22" s="381">
        <v>6.9444444444444198E-4</v>
      </c>
      <c r="O22" s="225">
        <v>0.66180555555555554</v>
      </c>
    </row>
    <row r="23" spans="1:15" x14ac:dyDescent="0.35">
      <c r="A23" s="379">
        <v>4</v>
      </c>
      <c r="B23" s="362" t="s">
        <v>241</v>
      </c>
      <c r="C23" s="422">
        <v>6.0229999999999997</v>
      </c>
      <c r="D23" s="419">
        <v>1.633</v>
      </c>
      <c r="E23" s="415" t="s">
        <v>242</v>
      </c>
      <c r="F23" s="428">
        <v>2.0833333333333333E-3</v>
      </c>
      <c r="G23" s="383">
        <v>0.30753373718581994</v>
      </c>
      <c r="I23" s="358">
        <v>4</v>
      </c>
      <c r="J23" s="390" t="s">
        <v>243</v>
      </c>
      <c r="K23" s="389">
        <v>4.16</v>
      </c>
      <c r="L23" s="359">
        <v>0.69700000000000006</v>
      </c>
      <c r="M23" s="390" t="s">
        <v>244</v>
      </c>
      <c r="N23" s="381">
        <v>6.9444444444444198E-4</v>
      </c>
      <c r="O23" s="225">
        <v>0.66249999999999998</v>
      </c>
    </row>
    <row r="24" spans="1:15" x14ac:dyDescent="0.35">
      <c r="A24" s="379">
        <v>5</v>
      </c>
      <c r="B24" s="362" t="s">
        <v>243</v>
      </c>
      <c r="C24" s="422">
        <v>7.6559999999999997</v>
      </c>
      <c r="D24" s="419">
        <v>0.69699999999999995</v>
      </c>
      <c r="E24" s="415" t="s">
        <v>244</v>
      </c>
      <c r="F24" s="428">
        <v>6.9444444444444447E-4</v>
      </c>
      <c r="G24" s="383">
        <v>0.30918497662429095</v>
      </c>
      <c r="I24" s="358">
        <v>5</v>
      </c>
      <c r="J24" s="388" t="s">
        <v>245</v>
      </c>
      <c r="K24" s="389">
        <v>4.8570000000000002</v>
      </c>
      <c r="L24" s="359">
        <v>3.6360000305175779</v>
      </c>
      <c r="M24" s="390" t="s">
        <v>184</v>
      </c>
      <c r="N24" s="381">
        <v>1.976899325585646E-3</v>
      </c>
      <c r="O24" s="225">
        <v>0.66319444444444442</v>
      </c>
    </row>
    <row r="25" spans="1:15" x14ac:dyDescent="0.35">
      <c r="A25" s="379">
        <v>6</v>
      </c>
      <c r="B25" s="362" t="s">
        <v>245</v>
      </c>
      <c r="C25" s="422">
        <v>8.3529999999999998</v>
      </c>
      <c r="D25" s="419">
        <v>5.8440000000000003</v>
      </c>
      <c r="E25" s="415" t="s">
        <v>184</v>
      </c>
      <c r="F25" s="428">
        <v>3.472222222222222E-3</v>
      </c>
      <c r="G25" s="383">
        <v>0.30989583333333331</v>
      </c>
      <c r="I25" s="358">
        <v>6</v>
      </c>
      <c r="J25" s="388" t="s">
        <v>151</v>
      </c>
      <c r="K25" s="380">
        <v>8.4930000305175781</v>
      </c>
      <c r="L25" s="359">
        <v>2.1999998092651367</v>
      </c>
      <c r="M25" s="373" t="s">
        <v>152</v>
      </c>
      <c r="N25" s="381">
        <v>1.5987628828918465E-3</v>
      </c>
      <c r="O25" s="383">
        <v>0.66517134377003007</v>
      </c>
    </row>
    <row r="26" spans="1:15" x14ac:dyDescent="0.35">
      <c r="A26" s="379">
        <v>7</v>
      </c>
      <c r="B26" s="362" t="s">
        <v>193</v>
      </c>
      <c r="C26" s="422">
        <v>17.710999999999999</v>
      </c>
      <c r="D26" s="419">
        <v>0.19</v>
      </c>
      <c r="E26" s="415" t="s">
        <v>150</v>
      </c>
      <c r="F26" s="428">
        <v>6.9444444444444447E-4</v>
      </c>
      <c r="G26" s="383">
        <v>0.31340532371476948</v>
      </c>
      <c r="I26" s="358">
        <v>7</v>
      </c>
      <c r="J26" s="388" t="s">
        <v>153</v>
      </c>
      <c r="K26" s="380">
        <v>10.692999839782715</v>
      </c>
      <c r="L26" s="359">
        <v>1.569000244140625</v>
      </c>
      <c r="M26" s="373" t="s">
        <v>154</v>
      </c>
      <c r="N26" s="381">
        <v>1.5276209379244676E-3</v>
      </c>
      <c r="O26" s="383">
        <v>0.66677010665292191</v>
      </c>
    </row>
    <row r="27" spans="1:15" x14ac:dyDescent="0.35">
      <c r="A27" s="379">
        <v>8</v>
      </c>
      <c r="B27" s="362" t="s">
        <v>151</v>
      </c>
      <c r="C27" s="422">
        <v>14.196999999999999</v>
      </c>
      <c r="D27" s="419">
        <v>2.2000000000000002</v>
      </c>
      <c r="E27" s="415" t="s">
        <v>152</v>
      </c>
      <c r="F27" s="428">
        <v>2.0833333333333333E-3</v>
      </c>
      <c r="G27" s="383">
        <v>0.31411488127804216</v>
      </c>
      <c r="I27" s="358">
        <v>8</v>
      </c>
      <c r="J27" s="388" t="s">
        <v>191</v>
      </c>
      <c r="K27" s="380">
        <v>12.26200008392334</v>
      </c>
      <c r="L27" s="359">
        <v>0.26299953460693359</v>
      </c>
      <c r="M27" s="373" t="s">
        <v>192</v>
      </c>
      <c r="N27" s="381">
        <v>2.0114191790865377E-4</v>
      </c>
      <c r="O27" s="383">
        <v>0.66829772759084638</v>
      </c>
    </row>
    <row r="28" spans="1:15" x14ac:dyDescent="0.35">
      <c r="A28" s="379">
        <v>9</v>
      </c>
      <c r="B28" s="362" t="s">
        <v>153</v>
      </c>
      <c r="C28" s="422">
        <v>16.396999999999998</v>
      </c>
      <c r="D28" s="419">
        <v>1.3140000000000001</v>
      </c>
      <c r="E28" s="415" t="s">
        <v>154</v>
      </c>
      <c r="F28" s="428">
        <v>1.3888888888888889E-3</v>
      </c>
      <c r="G28" s="383">
        <v>0.3163531493140907</v>
      </c>
      <c r="I28" s="358">
        <v>9</v>
      </c>
      <c r="J28" s="388" t="s">
        <v>246</v>
      </c>
      <c r="K28" s="380">
        <v>12.524999618530273</v>
      </c>
      <c r="L28" s="359">
        <v>1.1600008010864258</v>
      </c>
      <c r="M28" s="373" t="s">
        <v>247</v>
      </c>
      <c r="N28" s="381">
        <v>2.0833333333333333E-3</v>
      </c>
      <c r="O28" s="383">
        <v>0.66849886950875503</v>
      </c>
    </row>
    <row r="29" spans="1:15" x14ac:dyDescent="0.35">
      <c r="A29" s="379">
        <v>10</v>
      </c>
      <c r="B29" s="362" t="s">
        <v>189</v>
      </c>
      <c r="C29" s="422">
        <v>17.901</v>
      </c>
      <c r="D29" s="419">
        <v>0.499</v>
      </c>
      <c r="E29" s="415" t="s">
        <v>195</v>
      </c>
      <c r="F29" s="428">
        <v>1.3888888888888889E-3</v>
      </c>
      <c r="G29" s="383">
        <v>0.31781187996078863</v>
      </c>
      <c r="I29" s="358">
        <v>10</v>
      </c>
      <c r="J29" s="388" t="s">
        <v>189</v>
      </c>
      <c r="K29" s="380">
        <v>13.685000419616699</v>
      </c>
      <c r="L29" s="380">
        <v>0.49899959564208984</v>
      </c>
      <c r="M29" s="373" t="s">
        <v>195</v>
      </c>
      <c r="N29" s="381">
        <v>2.7777777777777779E-3</v>
      </c>
      <c r="O29" s="383">
        <v>0.67017299107189965</v>
      </c>
    </row>
    <row r="30" spans="1:15" x14ac:dyDescent="0.35">
      <c r="A30" s="379">
        <v>11</v>
      </c>
      <c r="B30" s="362" t="s">
        <v>270</v>
      </c>
      <c r="C30" s="422">
        <v>18.399999999999999</v>
      </c>
      <c r="D30" s="419">
        <v>0.28399999999999997</v>
      </c>
      <c r="E30" s="415" t="s">
        <v>271</v>
      </c>
      <c r="F30" s="428">
        <v>0</v>
      </c>
      <c r="G30" s="383">
        <v>0.31875715812023764</v>
      </c>
      <c r="I30" s="358">
        <v>11</v>
      </c>
      <c r="J30" s="355" t="s">
        <v>270</v>
      </c>
      <c r="K30" s="380">
        <v>14.184000015258789</v>
      </c>
      <c r="L30" s="374">
        <v>0.28400039672851563</v>
      </c>
      <c r="M30" s="373" t="s">
        <v>271</v>
      </c>
      <c r="N30" s="381">
        <v>6.9444444444444447E-4</v>
      </c>
      <c r="O30" s="383">
        <v>0.67320160256468198</v>
      </c>
    </row>
    <row r="31" spans="1:15" x14ac:dyDescent="0.35">
      <c r="A31" s="379">
        <v>12</v>
      </c>
      <c r="B31" s="362" t="s">
        <v>187</v>
      </c>
      <c r="C31" s="422">
        <v>18.684000000000001</v>
      </c>
      <c r="D31" s="419">
        <v>0.439</v>
      </c>
      <c r="E31" s="415" t="s">
        <v>196</v>
      </c>
      <c r="F31" s="428">
        <v>6.9444444444444447E-4</v>
      </c>
      <c r="G31" s="383">
        <v>0.31918194445169762</v>
      </c>
      <c r="I31" s="358">
        <v>12</v>
      </c>
      <c r="J31" s="355" t="s">
        <v>187</v>
      </c>
      <c r="K31" s="380">
        <v>14.468000411987305</v>
      </c>
      <c r="L31" s="374">
        <v>0.43899917602539063</v>
      </c>
      <c r="M31" s="373" t="s">
        <v>196</v>
      </c>
      <c r="N31" s="381">
        <v>0</v>
      </c>
      <c r="O31" s="383">
        <v>0.67362638889614201</v>
      </c>
    </row>
    <row r="32" spans="1:15" x14ac:dyDescent="0.35">
      <c r="A32" s="379">
        <v>13</v>
      </c>
      <c r="B32" s="362" t="s">
        <v>155</v>
      </c>
      <c r="C32" s="422">
        <v>19.123000000000001</v>
      </c>
      <c r="D32" s="419">
        <v>0.67100000000000004</v>
      </c>
      <c r="E32" s="415" t="s">
        <v>156</v>
      </c>
      <c r="F32" s="428">
        <v>6.9444444444444447E-4</v>
      </c>
      <c r="G32" s="383">
        <v>0.31978764619713113</v>
      </c>
      <c r="I32" s="358">
        <v>13</v>
      </c>
      <c r="J32" s="362" t="s">
        <v>155</v>
      </c>
      <c r="K32" s="380">
        <v>14.906999588012695</v>
      </c>
      <c r="L32" s="374">
        <v>0.67100048065185547</v>
      </c>
      <c r="M32" s="373" t="s">
        <v>156</v>
      </c>
      <c r="N32" s="381">
        <v>1.3888888888888889E-3</v>
      </c>
      <c r="O32" s="383">
        <v>0.67423209064157552</v>
      </c>
    </row>
    <row r="33" spans="1:15" x14ac:dyDescent="0.35">
      <c r="A33" s="379">
        <v>14</v>
      </c>
      <c r="B33" s="362" t="s">
        <v>157</v>
      </c>
      <c r="C33" s="422">
        <v>19.794</v>
      </c>
      <c r="D33" s="419">
        <v>0.54400000000000004</v>
      </c>
      <c r="E33" s="415" t="s">
        <v>158</v>
      </c>
      <c r="F33" s="428">
        <v>6.9444444444444447E-4</v>
      </c>
      <c r="G33" s="383">
        <v>0.32072414661407311</v>
      </c>
      <c r="I33" s="358">
        <v>14</v>
      </c>
      <c r="J33" s="362" t="s">
        <v>157</v>
      </c>
      <c r="K33" s="380">
        <v>15.578000068664551</v>
      </c>
      <c r="L33" s="374">
        <v>0.54399967193603516</v>
      </c>
      <c r="M33" s="373" t="s">
        <v>158</v>
      </c>
      <c r="N33" s="381">
        <v>0</v>
      </c>
      <c r="O33" s="383">
        <v>0.67516859105851756</v>
      </c>
    </row>
    <row r="34" spans="1:15" x14ac:dyDescent="0.35">
      <c r="A34" s="379">
        <v>15</v>
      </c>
      <c r="B34" s="362" t="s">
        <v>161</v>
      </c>
      <c r="C34" s="422">
        <v>20.338000000000001</v>
      </c>
      <c r="D34" s="419">
        <v>0.72499999999999998</v>
      </c>
      <c r="E34" s="415" t="s">
        <v>162</v>
      </c>
      <c r="F34" s="428">
        <v>0</v>
      </c>
      <c r="G34" s="383">
        <v>0.32100577239210876</v>
      </c>
      <c r="I34" s="358">
        <v>15</v>
      </c>
      <c r="J34" s="362" t="s">
        <v>161</v>
      </c>
      <c r="K34" s="380">
        <v>16.121999740600586</v>
      </c>
      <c r="L34" s="374">
        <v>2.2159996032714844</v>
      </c>
      <c r="M34" s="373" t="s">
        <v>162</v>
      </c>
      <c r="N34" s="381">
        <v>3.472222222222222E-3</v>
      </c>
      <c r="O34" s="383">
        <v>0.67545021683655315</v>
      </c>
    </row>
    <row r="35" spans="1:15" x14ac:dyDescent="0.35">
      <c r="A35" s="421">
        <v>16</v>
      </c>
      <c r="B35" s="362" t="s">
        <v>283</v>
      </c>
      <c r="C35" s="422">
        <v>21.062999999999999</v>
      </c>
      <c r="D35" s="419">
        <v>1.5549999999999999</v>
      </c>
      <c r="E35" s="415" t="s">
        <v>284</v>
      </c>
      <c r="F35" s="428">
        <v>2.0833333333333333E-3</v>
      </c>
      <c r="G35" s="383">
        <v>0.32147061011936728</v>
      </c>
      <c r="I35" s="358">
        <v>16</v>
      </c>
      <c r="J35" s="362" t="s">
        <v>272</v>
      </c>
      <c r="K35" s="380">
        <v>18.33799934387207</v>
      </c>
      <c r="L35" s="374">
        <v>0.73999977111816406</v>
      </c>
      <c r="M35" s="373" t="s">
        <v>273</v>
      </c>
      <c r="N35" s="381">
        <v>6.9444444444444447E-4</v>
      </c>
      <c r="O35" s="383">
        <v>0.67905918116896247</v>
      </c>
    </row>
    <row r="36" spans="1:15" x14ac:dyDescent="0.35">
      <c r="A36" s="421">
        <v>17</v>
      </c>
      <c r="B36" s="362" t="s">
        <v>287</v>
      </c>
      <c r="C36" s="422">
        <v>22.617999999999999</v>
      </c>
      <c r="D36" s="419">
        <v>1.1120000000000001</v>
      </c>
      <c r="E36" s="415" t="s">
        <v>293</v>
      </c>
      <c r="F36" s="428">
        <v>1.3888888888888889E-3</v>
      </c>
      <c r="G36" s="383">
        <v>0.32291666666666669</v>
      </c>
      <c r="I36" s="358">
        <v>17</v>
      </c>
      <c r="J36" s="362" t="s">
        <v>163</v>
      </c>
      <c r="K36" s="380">
        <v>19.077999114990234</v>
      </c>
      <c r="L36" s="374">
        <v>1.0640010833740234</v>
      </c>
      <c r="M36" s="373" t="s">
        <v>164</v>
      </c>
      <c r="N36" s="381">
        <v>1.3888888888888889E-3</v>
      </c>
      <c r="O36" s="383">
        <v>0.67978152039025841</v>
      </c>
    </row>
    <row r="37" spans="1:15" x14ac:dyDescent="0.35">
      <c r="A37" s="421">
        <v>18</v>
      </c>
      <c r="B37" s="362" t="s">
        <v>171</v>
      </c>
      <c r="C37" s="422">
        <v>23.73</v>
      </c>
      <c r="D37" s="419">
        <v>0.502</v>
      </c>
      <c r="E37" s="415" t="s">
        <v>172</v>
      </c>
      <c r="F37" s="428">
        <v>6.9444444444444447E-4</v>
      </c>
      <c r="G37" s="383">
        <v>0.32430555555555557</v>
      </c>
      <c r="I37" s="358">
        <v>18</v>
      </c>
      <c r="J37" s="362" t="s">
        <v>235</v>
      </c>
      <c r="K37" s="380">
        <v>20.142000198364258</v>
      </c>
      <c r="L37" s="374">
        <v>0.12299919128417969</v>
      </c>
      <c r="M37" s="373" t="s">
        <v>230</v>
      </c>
      <c r="N37" s="381">
        <v>0</v>
      </c>
      <c r="O37" s="383">
        <v>0.68074999465667729</v>
      </c>
    </row>
    <row r="38" spans="1:15" x14ac:dyDescent="0.35">
      <c r="A38" s="421">
        <v>19</v>
      </c>
      <c r="B38" s="362" t="s">
        <v>165</v>
      </c>
      <c r="C38" s="422">
        <v>24.231999999999999</v>
      </c>
      <c r="D38" s="419">
        <v>9.5000000000000001E-2</v>
      </c>
      <c r="E38" s="415" t="s">
        <v>173</v>
      </c>
      <c r="F38" s="428">
        <v>0</v>
      </c>
      <c r="G38" s="383">
        <v>0.32500000000000001</v>
      </c>
      <c r="I38" s="358">
        <v>19</v>
      </c>
      <c r="J38" s="362" t="s">
        <v>165</v>
      </c>
      <c r="K38" s="380">
        <v>20.264999389648438</v>
      </c>
      <c r="L38" s="374">
        <v>0.46400070190429688</v>
      </c>
      <c r="M38" s="373" t="s">
        <v>166</v>
      </c>
      <c r="N38" s="381">
        <v>6.9444444444444447E-4</v>
      </c>
      <c r="O38" s="383">
        <v>0.68086195174335207</v>
      </c>
    </row>
    <row r="39" spans="1:15" x14ac:dyDescent="0.35">
      <c r="A39" s="421">
        <v>20</v>
      </c>
      <c r="B39" s="362" t="s">
        <v>235</v>
      </c>
      <c r="C39" s="422">
        <v>24.327000000000002</v>
      </c>
      <c r="D39" s="419">
        <v>1.0629999999999999</v>
      </c>
      <c r="E39" s="415" t="s">
        <v>230</v>
      </c>
      <c r="F39" s="428">
        <v>6.9444444444444447E-4</v>
      </c>
      <c r="G39" s="383">
        <v>0.32500000000000001</v>
      </c>
      <c r="I39" s="358">
        <v>20</v>
      </c>
      <c r="J39" s="362" t="s">
        <v>171</v>
      </c>
      <c r="K39" s="380">
        <v>20.729000091552734</v>
      </c>
      <c r="L39" s="374">
        <v>1.1049995422363281</v>
      </c>
      <c r="M39" s="373" t="s">
        <v>274</v>
      </c>
      <c r="N39" s="381">
        <v>6.9444444444444447E-4</v>
      </c>
      <c r="O39" s="383">
        <v>0.68128381563613705</v>
      </c>
    </row>
    <row r="40" spans="1:15" x14ac:dyDescent="0.35">
      <c r="A40" s="421">
        <v>21</v>
      </c>
      <c r="B40" s="362" t="s">
        <v>163</v>
      </c>
      <c r="C40" s="422">
        <v>25.39</v>
      </c>
      <c r="D40" s="419">
        <v>2.9790000000000001</v>
      </c>
      <c r="E40" s="415" t="s">
        <v>164</v>
      </c>
      <c r="F40" s="428">
        <v>6.9444444444444441E-3</v>
      </c>
      <c r="G40" s="383">
        <v>0.32569444444444445</v>
      </c>
      <c r="I40" s="358">
        <v>21</v>
      </c>
      <c r="J40" s="362" t="s">
        <v>287</v>
      </c>
      <c r="K40" s="380">
        <v>21.833999633789063</v>
      </c>
      <c r="L40" s="374">
        <v>0.49399948120117188</v>
      </c>
      <c r="M40" s="373" t="s">
        <v>288</v>
      </c>
      <c r="N40" s="381">
        <v>6.9444444444444447E-4</v>
      </c>
      <c r="O40" s="383">
        <v>0.68252964092494262</v>
      </c>
    </row>
    <row r="41" spans="1:15" x14ac:dyDescent="0.35">
      <c r="A41" s="421">
        <v>22</v>
      </c>
      <c r="B41" s="362" t="s">
        <v>161</v>
      </c>
      <c r="C41" s="422">
        <v>28.369</v>
      </c>
      <c r="D41" s="419">
        <v>0.51800000000000002</v>
      </c>
      <c r="E41" s="415" t="s">
        <v>174</v>
      </c>
      <c r="F41" s="428">
        <v>6.9444444444444447E-4</v>
      </c>
      <c r="G41" s="383">
        <v>0.33263888888888887</v>
      </c>
      <c r="I41" s="358">
        <v>22</v>
      </c>
      <c r="J41" s="362" t="s">
        <v>285</v>
      </c>
      <c r="K41" s="380">
        <v>22.327999114990234</v>
      </c>
      <c r="L41" s="374">
        <v>0.970001220703125</v>
      </c>
      <c r="M41" s="373" t="s">
        <v>286</v>
      </c>
      <c r="N41" s="381">
        <v>6.9444444444444447E-4</v>
      </c>
      <c r="O41" s="383">
        <v>0.68312527169014359</v>
      </c>
    </row>
    <row r="42" spans="1:15" x14ac:dyDescent="0.35">
      <c r="A42" s="421">
        <v>23</v>
      </c>
      <c r="B42" s="362" t="s">
        <v>157</v>
      </c>
      <c r="C42" s="422">
        <v>28.887</v>
      </c>
      <c r="D42" s="419">
        <v>0.503</v>
      </c>
      <c r="E42" s="415" t="s">
        <v>175</v>
      </c>
      <c r="F42" s="428">
        <v>1.3888888888888889E-3</v>
      </c>
      <c r="G42" s="383">
        <v>0.33333333333333331</v>
      </c>
      <c r="I42" s="358">
        <v>23</v>
      </c>
      <c r="J42" s="362" t="s">
        <v>185</v>
      </c>
      <c r="K42" s="380">
        <v>23.298000335693359</v>
      </c>
      <c r="L42" s="374">
        <v>1.7469997406005859</v>
      </c>
      <c r="M42" s="373" t="s">
        <v>186</v>
      </c>
      <c r="N42" s="381">
        <v>2.0833333333333333E-3</v>
      </c>
      <c r="O42" s="383">
        <v>0.68398832387666431</v>
      </c>
    </row>
    <row r="43" spans="1:15" x14ac:dyDescent="0.35">
      <c r="A43" s="421">
        <v>24</v>
      </c>
      <c r="B43" s="362" t="s">
        <v>176</v>
      </c>
      <c r="C43" s="422">
        <v>29.39</v>
      </c>
      <c r="D43" s="419">
        <v>0.19400000000000001</v>
      </c>
      <c r="E43" s="415" t="s">
        <v>177</v>
      </c>
      <c r="F43" s="428">
        <v>0</v>
      </c>
      <c r="G43" s="383">
        <v>0.3347222222222222</v>
      </c>
      <c r="I43" s="358">
        <v>24</v>
      </c>
      <c r="J43" s="362" t="s">
        <v>275</v>
      </c>
      <c r="K43" s="380">
        <v>25.045000076293945</v>
      </c>
      <c r="L43" s="374">
        <v>2.6439990997314453</v>
      </c>
      <c r="M43" s="373" t="s">
        <v>276</v>
      </c>
      <c r="N43" s="381">
        <v>3.472222222222222E-3</v>
      </c>
      <c r="O43" s="383">
        <v>0.68555224681570448</v>
      </c>
    </row>
    <row r="44" spans="1:15" x14ac:dyDescent="0.35">
      <c r="A44" s="421">
        <v>25</v>
      </c>
      <c r="B44" s="362" t="s">
        <v>155</v>
      </c>
      <c r="C44" s="422">
        <v>29.584</v>
      </c>
      <c r="D44" s="419">
        <v>0.41299999999999998</v>
      </c>
      <c r="E44" s="415" t="s">
        <v>178</v>
      </c>
      <c r="F44" s="428">
        <v>6.9444444444444447E-4</v>
      </c>
      <c r="G44" s="383">
        <v>0.3347222222222222</v>
      </c>
      <c r="I44" s="358">
        <v>25</v>
      </c>
      <c r="J44" s="362" t="s">
        <v>232</v>
      </c>
      <c r="K44" s="380">
        <v>27.688999176025391</v>
      </c>
      <c r="L44" s="374">
        <v>4.2900009155273437</v>
      </c>
      <c r="M44" s="373">
        <v>5227</v>
      </c>
      <c r="N44" s="381">
        <v>4.8611111111111112E-3</v>
      </c>
      <c r="O44" s="383">
        <v>0.68916282753076441</v>
      </c>
    </row>
    <row r="45" spans="1:15" x14ac:dyDescent="0.35">
      <c r="A45" s="421">
        <v>26</v>
      </c>
      <c r="B45" s="362" t="s">
        <v>187</v>
      </c>
      <c r="C45" s="422">
        <v>29.997</v>
      </c>
      <c r="D45" s="419">
        <v>0.34</v>
      </c>
      <c r="E45" s="415" t="s">
        <v>188</v>
      </c>
      <c r="F45" s="428">
        <v>6.9444444444444447E-4</v>
      </c>
      <c r="G45" s="383">
        <v>0.3354166666666667</v>
      </c>
      <c r="I45" s="358">
        <v>26</v>
      </c>
      <c r="J45" s="362" t="s">
        <v>193</v>
      </c>
      <c r="K45" s="380">
        <v>31.979000091552734</v>
      </c>
      <c r="L45" s="374">
        <v>3.447998046875</v>
      </c>
      <c r="M45" s="373" t="s">
        <v>150</v>
      </c>
      <c r="N45" s="381">
        <v>1.3888888888888889E-3</v>
      </c>
      <c r="O45" s="383">
        <v>0.69437754593699164</v>
      </c>
    </row>
    <row r="46" spans="1:15" x14ac:dyDescent="0.35">
      <c r="A46" s="421">
        <v>27</v>
      </c>
      <c r="B46" s="362" t="s">
        <v>270</v>
      </c>
      <c r="C46" s="422">
        <v>30.337</v>
      </c>
      <c r="D46" s="419">
        <v>0.61499999999999999</v>
      </c>
      <c r="E46" s="415" t="s">
        <v>279</v>
      </c>
      <c r="F46" s="428">
        <v>6.9444444444444447E-4</v>
      </c>
      <c r="G46" s="383">
        <v>0.33611111111111108</v>
      </c>
      <c r="I46" s="358">
        <v>27</v>
      </c>
      <c r="J46" s="362" t="s">
        <v>241</v>
      </c>
      <c r="K46" s="380">
        <v>35.426998138427734</v>
      </c>
      <c r="L46" s="374">
        <v>3.2660026550292969</v>
      </c>
      <c r="M46" s="373" t="s">
        <v>242</v>
      </c>
      <c r="N46" s="381">
        <v>2.0833333333333333E-3</v>
      </c>
      <c r="O46" s="383">
        <v>0.69565904501486509</v>
      </c>
    </row>
    <row r="47" spans="1:15" x14ac:dyDescent="0.35">
      <c r="A47" s="421">
        <v>28</v>
      </c>
      <c r="B47" s="362" t="s">
        <v>189</v>
      </c>
      <c r="C47" s="422">
        <v>30.952000000000002</v>
      </c>
      <c r="D47" s="419">
        <v>2.0150000000000001</v>
      </c>
      <c r="E47" s="415" t="s">
        <v>190</v>
      </c>
      <c r="F47" s="428">
        <v>1.3888888888888889E-3</v>
      </c>
      <c r="G47" s="383">
        <v>0.33680555555555558</v>
      </c>
      <c r="I47" s="358">
        <v>28</v>
      </c>
      <c r="J47" s="362" t="s">
        <v>243</v>
      </c>
      <c r="K47" s="380">
        <v>34.533000000000001</v>
      </c>
      <c r="L47" s="374">
        <v>0.68000030517578125</v>
      </c>
      <c r="M47" s="373" t="s">
        <v>244</v>
      </c>
      <c r="N47" s="381">
        <v>6.9444444444444447E-4</v>
      </c>
      <c r="O47" s="383">
        <v>0.69748933201184571</v>
      </c>
    </row>
    <row r="48" spans="1:15" x14ac:dyDescent="0.35">
      <c r="A48" s="421">
        <v>29</v>
      </c>
      <c r="B48" s="362" t="s">
        <v>191</v>
      </c>
      <c r="C48" s="422">
        <v>32.966999999999999</v>
      </c>
      <c r="D48" s="419">
        <v>0.26300000000000001</v>
      </c>
      <c r="E48" s="415" t="s">
        <v>192</v>
      </c>
      <c r="F48" s="428">
        <v>6.9444444444444447E-4</v>
      </c>
      <c r="G48" s="383">
        <v>0.33819444444444446</v>
      </c>
      <c r="I48" s="358">
        <v>29</v>
      </c>
      <c r="J48" s="148" t="s">
        <v>198</v>
      </c>
      <c r="K48" s="149">
        <v>38.118999481201101</v>
      </c>
      <c r="L48" s="149">
        <v>3.1800003051757812</v>
      </c>
      <c r="M48" s="150" t="s">
        <v>184</v>
      </c>
      <c r="N48" s="151">
        <v>4.8611111111111112E-3</v>
      </c>
      <c r="O48" s="152">
        <v>0.69791666666666663</v>
      </c>
    </row>
    <row r="49" spans="1:15" x14ac:dyDescent="0.35">
      <c r="A49" s="421">
        <v>30</v>
      </c>
      <c r="B49" s="362" t="s">
        <v>246</v>
      </c>
      <c r="C49" s="422">
        <v>33.229999999999997</v>
      </c>
      <c r="D49" s="419">
        <v>0.66</v>
      </c>
      <c r="E49" s="415" t="s">
        <v>247</v>
      </c>
      <c r="F49" s="428">
        <v>6.9444444444444447E-4</v>
      </c>
      <c r="G49" s="383">
        <v>0.33888888888888885</v>
      </c>
      <c r="I49" s="358">
        <v>30</v>
      </c>
      <c r="J49" s="148" t="s">
        <v>199</v>
      </c>
      <c r="K49" s="149">
        <v>41.609000000000002</v>
      </c>
      <c r="L49" s="149"/>
      <c r="M49" s="150"/>
      <c r="N49" s="151"/>
      <c r="O49" s="152">
        <v>0.70277777777777783</v>
      </c>
    </row>
    <row r="50" spans="1:15" ht="15" thickBot="1" x14ac:dyDescent="0.4">
      <c r="A50" s="421">
        <v>31</v>
      </c>
      <c r="B50" s="362" t="s">
        <v>153</v>
      </c>
      <c r="C50" s="422">
        <v>33.89</v>
      </c>
      <c r="D50" s="419">
        <v>2.2000000000000002</v>
      </c>
      <c r="E50" s="415" t="s">
        <v>179</v>
      </c>
      <c r="F50" s="428">
        <v>2.7777777777777779E-3</v>
      </c>
      <c r="G50" s="383">
        <v>0.33958333333333335</v>
      </c>
      <c r="I50" s="392">
        <v>31</v>
      </c>
      <c r="J50" s="153" t="s">
        <v>200</v>
      </c>
      <c r="K50" s="353">
        <v>45.349998474121094</v>
      </c>
      <c r="L50" s="154"/>
      <c r="M50" s="155"/>
      <c r="N50" s="155" t="s">
        <v>53</v>
      </c>
      <c r="O50" s="156">
        <v>0.70624999999999993</v>
      </c>
    </row>
    <row r="51" spans="1:15" x14ac:dyDescent="0.35">
      <c r="A51" s="421">
        <v>32</v>
      </c>
      <c r="B51" s="362" t="s">
        <v>151</v>
      </c>
      <c r="C51" s="422">
        <v>36.090000000000003</v>
      </c>
      <c r="D51" s="419">
        <v>1.5589999999999999</v>
      </c>
      <c r="E51" s="415" t="s">
        <v>180</v>
      </c>
      <c r="F51" s="428">
        <v>1.3888888888888889E-3</v>
      </c>
      <c r="G51" s="383">
        <v>0.34236111111111112</v>
      </c>
      <c r="I51" s="126"/>
      <c r="J51" s="127"/>
      <c r="K51" s="127"/>
      <c r="L51" s="128"/>
      <c r="M51" s="129"/>
      <c r="N51" s="130" t="s">
        <v>47</v>
      </c>
      <c r="O51" s="226" t="s">
        <v>52</v>
      </c>
    </row>
    <row r="52" spans="1:15" ht="15" thickBot="1" x14ac:dyDescent="0.4">
      <c r="A52" s="421">
        <v>33</v>
      </c>
      <c r="B52" s="362" t="s">
        <v>248</v>
      </c>
      <c r="C52" s="422">
        <v>37.649000000000001</v>
      </c>
      <c r="D52" s="419"/>
      <c r="E52" s="415"/>
      <c r="F52" s="428"/>
      <c r="G52" s="383">
        <v>0.34375</v>
      </c>
      <c r="I52" s="131"/>
      <c r="J52" s="111"/>
      <c r="K52" s="111"/>
      <c r="L52" s="132"/>
      <c r="M52" s="133"/>
      <c r="N52" s="134" t="s">
        <v>48</v>
      </c>
      <c r="O52" s="227">
        <v>34.533000000000001</v>
      </c>
    </row>
    <row r="53" spans="1:15" x14ac:dyDescent="0.35">
      <c r="A53" s="363"/>
      <c r="B53" s="364"/>
      <c r="C53" s="364"/>
      <c r="D53" s="365"/>
      <c r="E53" s="366"/>
      <c r="F53" s="367" t="s">
        <v>47</v>
      </c>
      <c r="G53" s="384" t="s">
        <v>52</v>
      </c>
      <c r="I53" s="131"/>
      <c r="J53" s="111"/>
      <c r="K53" s="111"/>
      <c r="L53" s="132"/>
      <c r="M53" s="133"/>
      <c r="N53" s="134" t="s">
        <v>49</v>
      </c>
      <c r="O53" s="228">
        <v>4.4305555025736493E-2</v>
      </c>
    </row>
    <row r="54" spans="1:15" ht="15" thickBot="1" x14ac:dyDescent="0.4">
      <c r="A54" s="368"/>
      <c r="B54" s="369"/>
      <c r="C54" s="369"/>
      <c r="D54" s="370"/>
      <c r="E54" s="371"/>
      <c r="F54" s="372" t="s">
        <v>48</v>
      </c>
      <c r="G54" s="385">
        <v>37.6</v>
      </c>
      <c r="I54" s="135"/>
      <c r="J54" s="136"/>
      <c r="K54" s="136"/>
      <c r="L54" s="137"/>
      <c r="M54" s="553" t="s">
        <v>50</v>
      </c>
      <c r="N54" s="554"/>
      <c r="O54" s="357">
        <v>42.648901896329079</v>
      </c>
    </row>
    <row r="55" spans="1:15" x14ac:dyDescent="0.35">
      <c r="A55" s="368"/>
      <c r="B55" s="369"/>
      <c r="C55" s="369"/>
      <c r="D55" s="370"/>
      <c r="E55" s="371"/>
      <c r="F55" s="372" t="s">
        <v>49</v>
      </c>
      <c r="G55" s="386">
        <v>4.0972222222222222E-2</v>
      </c>
    </row>
    <row r="56" spans="1:15" ht="15" thickBot="1" x14ac:dyDescent="0.4">
      <c r="A56" s="375"/>
      <c r="B56" s="376"/>
      <c r="C56" s="376"/>
      <c r="D56" s="377"/>
      <c r="E56" s="553" t="s">
        <v>50</v>
      </c>
      <c r="F56" s="554"/>
      <c r="G56" s="378">
        <v>37.9</v>
      </c>
      <c r="J56" s="158"/>
      <c r="K56" s="158"/>
    </row>
    <row r="57" spans="1:15" x14ac:dyDescent="0.35">
      <c r="J57" s="108"/>
    </row>
    <row r="58" spans="1:15" x14ac:dyDescent="0.35">
      <c r="A58" s="143" t="s">
        <v>81</v>
      </c>
      <c r="B58" s="105"/>
      <c r="C58" s="105"/>
      <c r="D58" s="105"/>
      <c r="E58" s="105"/>
      <c r="F58" s="105"/>
      <c r="G58" s="110"/>
      <c r="H58" s="110"/>
      <c r="I58" s="110"/>
      <c r="J58" s="110"/>
      <c r="K58" s="110"/>
    </row>
    <row r="59" spans="1:15" x14ac:dyDescent="0.35">
      <c r="A59" s="105" t="s">
        <v>82</v>
      </c>
      <c r="B59" s="105"/>
      <c r="C59" s="105"/>
      <c r="D59" s="105"/>
      <c r="E59" s="105"/>
      <c r="F59" s="105"/>
      <c r="G59" s="110"/>
      <c r="H59" s="110"/>
      <c r="I59" s="110"/>
      <c r="J59" s="110"/>
      <c r="K59" s="110"/>
    </row>
    <row r="60" spans="1:15" ht="28.5" customHeight="1" x14ac:dyDescent="0.35">
      <c r="A60" s="518" t="s">
        <v>83</v>
      </c>
      <c r="B60" s="518"/>
      <c r="C60" s="518"/>
      <c r="D60" s="518"/>
      <c r="E60" s="518"/>
      <c r="F60" s="144"/>
      <c r="G60" s="144"/>
      <c r="H60" s="144"/>
      <c r="I60" s="144"/>
      <c r="J60" s="144"/>
      <c r="K60" s="144"/>
    </row>
    <row r="61" spans="1:15" ht="39.75" customHeight="1" x14ac:dyDescent="0.35">
      <c r="A61" s="518"/>
      <c r="B61" s="518"/>
      <c r="C61" s="518"/>
      <c r="D61" s="518"/>
      <c r="E61" s="518"/>
      <c r="F61" s="354"/>
      <c r="G61" s="354"/>
      <c r="H61" s="354"/>
      <c r="I61" s="354"/>
      <c r="J61" s="144"/>
      <c r="K61" s="144"/>
    </row>
    <row r="62" spans="1:15" x14ac:dyDescent="0.35">
      <c r="A62" s="107" t="s">
        <v>201</v>
      </c>
    </row>
    <row r="63" spans="1:15" x14ac:dyDescent="0.35">
      <c r="A63" s="107" t="s">
        <v>290</v>
      </c>
    </row>
    <row r="64" spans="1:15" x14ac:dyDescent="0.35">
      <c r="A64" s="107" t="s">
        <v>291</v>
      </c>
    </row>
    <row r="65" spans="1:5" x14ac:dyDescent="0.35">
      <c r="A65" s="107" t="s">
        <v>292</v>
      </c>
    </row>
    <row r="66" spans="1:5" x14ac:dyDescent="0.35">
      <c r="A66" s="107" t="s">
        <v>289</v>
      </c>
    </row>
    <row r="67" spans="1:5" x14ac:dyDescent="0.35">
      <c r="A67" s="147"/>
    </row>
    <row r="68" spans="1:5" x14ac:dyDescent="0.35">
      <c r="A68" s="200"/>
    </row>
    <row r="69" spans="1:5" s="512" customFormat="1" x14ac:dyDescent="0.35">
      <c r="B69" s="513" t="s">
        <v>298</v>
      </c>
      <c r="C69" s="513"/>
      <c r="D69" s="513"/>
      <c r="E69" s="514"/>
    </row>
    <row r="70" spans="1:5" s="512" customFormat="1" x14ac:dyDescent="0.35">
      <c r="B70" s="513"/>
      <c r="C70" s="513"/>
      <c r="D70" s="513"/>
      <c r="E70" s="514"/>
    </row>
    <row r="71" spans="1:5" s="512" customFormat="1" x14ac:dyDescent="0.35">
      <c r="B71" s="147" t="s">
        <v>218</v>
      </c>
      <c r="C71" s="513"/>
      <c r="D71" s="513" t="s">
        <v>299</v>
      </c>
      <c r="E71" s="514"/>
    </row>
    <row r="72" spans="1:5" s="512" customFormat="1" x14ac:dyDescent="0.35">
      <c r="B72" s="200" t="s">
        <v>214</v>
      </c>
      <c r="C72" s="513"/>
      <c r="D72" s="513" t="s">
        <v>54</v>
      </c>
      <c r="E72" s="514"/>
    </row>
  </sheetData>
  <mergeCells count="20">
    <mergeCell ref="A10:E10"/>
    <mergeCell ref="A15:F15"/>
    <mergeCell ref="A17:A19"/>
    <mergeCell ref="B17:B19"/>
    <mergeCell ref="C17:C19"/>
    <mergeCell ref="D17:D19"/>
    <mergeCell ref="E17:E19"/>
    <mergeCell ref="F17:F19"/>
    <mergeCell ref="C12:E12"/>
    <mergeCell ref="C13:E13"/>
    <mergeCell ref="E56:F56"/>
    <mergeCell ref="M54:N54"/>
    <mergeCell ref="A60:E61"/>
    <mergeCell ref="I15:N15"/>
    <mergeCell ref="I17:I19"/>
    <mergeCell ref="J17:J19"/>
    <mergeCell ref="K17:K19"/>
    <mergeCell ref="L17:L19"/>
    <mergeCell ref="M17:M19"/>
    <mergeCell ref="N17:N19"/>
  </mergeCells>
  <pageMargins left="0.7" right="0.7" top="0.75" bottom="0.75" header="0.3" footer="0.3"/>
  <pageSetup scale="49" orientation="portrait" r:id="rId1"/>
  <colBreaks count="1" manualBreakCount="1">
    <brk id="15" max="7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tabSelected="1" topLeftCell="A34" zoomScaleNormal="100" workbookViewId="0">
      <selection activeCell="O42" sqref="O42"/>
    </sheetView>
  </sheetViews>
  <sheetFormatPr defaultColWidth="9.1796875" defaultRowHeight="14.5" x14ac:dyDescent="0.35"/>
  <cols>
    <col min="1" max="1" width="3.54296875" style="106" customWidth="1"/>
    <col min="2" max="2" width="24.7265625" style="106" customWidth="1"/>
    <col min="3" max="5" width="9.1796875" style="106"/>
    <col min="6" max="6" width="10.54296875" style="106" customWidth="1"/>
    <col min="7" max="16384" width="9.1796875" style="106"/>
  </cols>
  <sheetData>
    <row r="1" spans="1:12" s="103" customFormat="1" x14ac:dyDescent="0.35">
      <c r="A1" s="103" t="s">
        <v>212</v>
      </c>
      <c r="L1" s="104"/>
    </row>
    <row r="2" spans="1:12" s="103" customFormat="1" x14ac:dyDescent="0.35">
      <c r="A2" s="103" t="s">
        <v>210</v>
      </c>
      <c r="I2" s="104"/>
    </row>
    <row r="3" spans="1:12" s="103" customFormat="1" x14ac:dyDescent="0.35">
      <c r="A3" s="103" t="s">
        <v>213</v>
      </c>
      <c r="I3" s="104"/>
    </row>
    <row r="4" spans="1:12" x14ac:dyDescent="0.35">
      <c r="A4" s="109"/>
      <c r="B4" s="109"/>
      <c r="C4" s="109"/>
      <c r="D4" s="109"/>
      <c r="E4" s="109"/>
      <c r="F4" s="109"/>
      <c r="G4" s="109"/>
    </row>
    <row r="5" spans="1:12" x14ac:dyDescent="0.35">
      <c r="A5" s="110" t="s">
        <v>54</v>
      </c>
      <c r="B5" s="109"/>
      <c r="C5" s="109"/>
      <c r="D5" s="109"/>
      <c r="E5" s="198" t="s">
        <v>214</v>
      </c>
      <c r="F5" s="109"/>
      <c r="G5" s="109"/>
    </row>
    <row r="6" spans="1:12" x14ac:dyDescent="0.35">
      <c r="A6" s="109" t="s">
        <v>39</v>
      </c>
      <c r="B6" s="109"/>
      <c r="C6" s="109"/>
      <c r="D6" s="109"/>
      <c r="E6" s="109" t="s">
        <v>215</v>
      </c>
      <c r="F6" s="109"/>
      <c r="G6" s="109"/>
    </row>
    <row r="7" spans="1:12" x14ac:dyDescent="0.35">
      <c r="A7" s="110" t="s">
        <v>59</v>
      </c>
      <c r="B7" s="109"/>
      <c r="C7" s="109"/>
      <c r="D7" s="109"/>
      <c r="E7" s="199" t="s">
        <v>216</v>
      </c>
      <c r="F7" s="109"/>
      <c r="G7" s="109"/>
    </row>
    <row r="8" spans="1:12" x14ac:dyDescent="0.35">
      <c r="A8" s="109" t="s">
        <v>51</v>
      </c>
      <c r="B8" s="109"/>
      <c r="C8" s="109"/>
      <c r="D8" s="109"/>
      <c r="E8" s="109" t="s">
        <v>217</v>
      </c>
      <c r="F8" s="109"/>
      <c r="G8" s="109"/>
    </row>
    <row r="9" spans="1:12" x14ac:dyDescent="0.35">
      <c r="A9" s="111"/>
      <c r="B9" s="111"/>
      <c r="C9" s="112"/>
      <c r="D9" s="111"/>
      <c r="E9" s="111"/>
      <c r="F9" s="111"/>
      <c r="G9" s="113"/>
    </row>
    <row r="10" spans="1:12" x14ac:dyDescent="0.35">
      <c r="A10" s="524" t="s">
        <v>211</v>
      </c>
      <c r="B10" s="524"/>
      <c r="C10" s="524"/>
      <c r="D10" s="524"/>
      <c r="E10" s="524"/>
      <c r="F10" s="114" t="s">
        <v>58</v>
      </c>
      <c r="G10" s="115"/>
    </row>
    <row r="11" spans="1:12" x14ac:dyDescent="0.35">
      <c r="A11" s="116"/>
      <c r="B11" s="116"/>
      <c r="C11" s="116"/>
      <c r="D11" s="116"/>
      <c r="E11" s="116"/>
      <c r="F11" s="114"/>
      <c r="G11" s="115"/>
    </row>
    <row r="12" spans="1:12" x14ac:dyDescent="0.35">
      <c r="A12" s="111" t="s">
        <v>300</v>
      </c>
      <c r="B12" s="111"/>
      <c r="C12" s="525">
        <v>44075</v>
      </c>
      <c r="D12" s="526"/>
      <c r="E12" s="526"/>
      <c r="F12" s="117"/>
      <c r="G12" s="118"/>
    </row>
    <row r="13" spans="1:12" x14ac:dyDescent="0.35">
      <c r="A13" s="119" t="s">
        <v>40</v>
      </c>
      <c r="B13" s="111"/>
      <c r="C13" s="526" t="s">
        <v>214</v>
      </c>
      <c r="D13" s="526"/>
      <c r="E13" s="526"/>
      <c r="F13" s="117"/>
      <c r="G13" s="118"/>
    </row>
    <row r="14" spans="1:12" x14ac:dyDescent="0.35">
      <c r="A14" s="116"/>
      <c r="B14" s="116"/>
      <c r="C14" s="116"/>
      <c r="D14" s="116"/>
      <c r="E14" s="116"/>
      <c r="F14" s="120"/>
      <c r="G14" s="115"/>
    </row>
    <row r="15" spans="1:12" x14ac:dyDescent="0.35">
      <c r="A15" s="558" t="s">
        <v>202</v>
      </c>
      <c r="B15" s="558"/>
      <c r="C15" s="558"/>
      <c r="D15" s="558"/>
      <c r="E15" s="558"/>
      <c r="F15" s="558"/>
      <c r="G15" s="121"/>
    </row>
    <row r="16" spans="1:12" ht="15" thickBot="1" x14ac:dyDescent="0.4">
      <c r="A16" s="110"/>
      <c r="B16" s="110"/>
      <c r="C16" s="110"/>
      <c r="D16" s="122"/>
      <c r="E16" s="122"/>
      <c r="F16" s="110"/>
      <c r="G16" s="122"/>
    </row>
    <row r="17" spans="1:8" ht="14.5" customHeight="1" x14ac:dyDescent="0.35">
      <c r="A17" s="530" t="s">
        <v>0</v>
      </c>
      <c r="B17" s="533" t="s">
        <v>41</v>
      </c>
      <c r="C17" s="533" t="s">
        <v>42</v>
      </c>
      <c r="D17" s="533" t="s">
        <v>43</v>
      </c>
      <c r="E17" s="533" t="s">
        <v>44</v>
      </c>
      <c r="F17" s="533" t="s">
        <v>45</v>
      </c>
      <c r="G17" s="453" t="s">
        <v>46</v>
      </c>
      <c r="H17" s="310" t="s">
        <v>46</v>
      </c>
    </row>
    <row r="18" spans="1:8" x14ac:dyDescent="0.35">
      <c r="A18" s="531"/>
      <c r="B18" s="534"/>
      <c r="C18" s="534"/>
      <c r="D18" s="534"/>
      <c r="E18" s="534"/>
      <c r="F18" s="534"/>
      <c r="G18" s="458" t="s">
        <v>1</v>
      </c>
      <c r="H18" s="311">
        <v>3</v>
      </c>
    </row>
    <row r="19" spans="1:8" ht="15" thickBot="1" x14ac:dyDescent="0.4">
      <c r="A19" s="532"/>
      <c r="B19" s="535"/>
      <c r="C19" s="535"/>
      <c r="D19" s="535"/>
      <c r="E19" s="535"/>
      <c r="F19" s="535"/>
      <c r="G19" s="459" t="s">
        <v>249</v>
      </c>
      <c r="H19" s="312" t="s">
        <v>249</v>
      </c>
    </row>
    <row r="20" spans="1:8" x14ac:dyDescent="0.35">
      <c r="A20" s="430">
        <v>1</v>
      </c>
      <c r="B20" s="431" t="s">
        <v>229</v>
      </c>
      <c r="C20" s="447">
        <v>0</v>
      </c>
      <c r="D20" s="447">
        <v>1.6100000143051147</v>
      </c>
      <c r="E20" s="444" t="s">
        <v>75</v>
      </c>
      <c r="F20" s="462">
        <v>2.0833333333333333E-3</v>
      </c>
      <c r="G20" s="460">
        <v>0.33333333333333331</v>
      </c>
      <c r="H20" s="224">
        <v>0.65663194444444439</v>
      </c>
    </row>
    <row r="21" spans="1:8" x14ac:dyDescent="0.35">
      <c r="A21" s="454">
        <v>2</v>
      </c>
      <c r="B21" s="431" t="s">
        <v>250</v>
      </c>
      <c r="C21" s="455">
        <v>1.6100000143051147</v>
      </c>
      <c r="D21" s="447">
        <v>1.6699999570846558</v>
      </c>
      <c r="E21" s="443" t="s">
        <v>251</v>
      </c>
      <c r="F21" s="463">
        <v>1.3888888888888889E-3</v>
      </c>
      <c r="G21" s="461">
        <v>0.3354166666666667</v>
      </c>
      <c r="H21" s="225">
        <v>0.65843750001080581</v>
      </c>
    </row>
    <row r="22" spans="1:8" x14ac:dyDescent="0.35">
      <c r="A22" s="454">
        <v>3</v>
      </c>
      <c r="B22" s="431" t="s">
        <v>252</v>
      </c>
      <c r="C22" s="455">
        <v>3.2799999713897705</v>
      </c>
      <c r="D22" s="447">
        <v>1.2700002193450928</v>
      </c>
      <c r="E22" s="443" t="s">
        <v>253</v>
      </c>
      <c r="F22" s="463">
        <v>1.3888888888888889E-3</v>
      </c>
      <c r="G22" s="461">
        <v>0.33680555555555558</v>
      </c>
      <c r="H22" s="225">
        <v>0.66032299744637968</v>
      </c>
    </row>
    <row r="23" spans="1:8" ht="14.5" customHeight="1" x14ac:dyDescent="0.35">
      <c r="A23" s="454">
        <v>4</v>
      </c>
      <c r="B23" s="431" t="s">
        <v>254</v>
      </c>
      <c r="C23" s="455">
        <v>4.5500001907348633</v>
      </c>
      <c r="D23" s="447">
        <v>0.39099979400634766</v>
      </c>
      <c r="E23" s="443" t="s">
        <v>255</v>
      </c>
      <c r="F23" s="463">
        <v>6.9444444444444447E-4</v>
      </c>
      <c r="G23" s="461">
        <v>0.33888888888888885</v>
      </c>
      <c r="H23" s="225">
        <v>0.66180301490833471</v>
      </c>
    </row>
    <row r="24" spans="1:8" x14ac:dyDescent="0.35">
      <c r="A24" s="454">
        <v>5</v>
      </c>
      <c r="B24" s="431" t="s">
        <v>256</v>
      </c>
      <c r="C24" s="455">
        <v>4.9409999847412109</v>
      </c>
      <c r="D24" s="447">
        <v>0.35500001907348633</v>
      </c>
      <c r="E24" s="443" t="s">
        <v>257</v>
      </c>
      <c r="F24" s="463">
        <v>6.9444444444444447E-4</v>
      </c>
      <c r="G24" s="461">
        <v>0.33888888888888885</v>
      </c>
      <c r="H24" s="225">
        <v>0.6622003726415947</v>
      </c>
    </row>
    <row r="25" spans="1:8" x14ac:dyDescent="0.35">
      <c r="A25" s="454">
        <v>6</v>
      </c>
      <c r="B25" s="431" t="s">
        <v>258</v>
      </c>
      <c r="C25" s="455">
        <v>5.2960000038146973</v>
      </c>
      <c r="D25" s="447">
        <v>0.67799997329711914</v>
      </c>
      <c r="E25" s="443" t="s">
        <v>259</v>
      </c>
      <c r="F25" s="463">
        <v>6.9444444444444447E-4</v>
      </c>
      <c r="G25" s="461">
        <v>0.33958333333333335</v>
      </c>
      <c r="H25" s="225">
        <v>0.66256114499478658</v>
      </c>
    </row>
    <row r="26" spans="1:8" x14ac:dyDescent="0.35">
      <c r="A26" s="454">
        <v>7</v>
      </c>
      <c r="B26" s="431" t="s">
        <v>73</v>
      </c>
      <c r="C26" s="455">
        <v>5.9739999771118164</v>
      </c>
      <c r="D26" s="447">
        <v>1.2230000495910645</v>
      </c>
      <c r="E26" s="443" t="s">
        <v>77</v>
      </c>
      <c r="F26" s="463">
        <v>1.3888888888888889E-3</v>
      </c>
      <c r="G26" s="461">
        <v>0.34027777777777773</v>
      </c>
      <c r="H26" s="225">
        <v>0.66345944676061042</v>
      </c>
    </row>
    <row r="27" spans="1:8" x14ac:dyDescent="0.35">
      <c r="A27" s="454">
        <v>8</v>
      </c>
      <c r="B27" s="431" t="s">
        <v>71</v>
      </c>
      <c r="C27" s="455">
        <v>7.1970000267028809</v>
      </c>
      <c r="D27" s="447">
        <v>1.014000415802002</v>
      </c>
      <c r="E27" s="443" t="s">
        <v>78</v>
      </c>
      <c r="F27" s="463">
        <v>6.9444444444444447E-4</v>
      </c>
      <c r="G27" s="461">
        <v>0.34166666666666662</v>
      </c>
      <c r="H27" s="225">
        <v>0.66467948715346836</v>
      </c>
    </row>
    <row r="28" spans="1:8" x14ac:dyDescent="0.35">
      <c r="A28" s="454">
        <v>9</v>
      </c>
      <c r="B28" s="431" t="s">
        <v>144</v>
      </c>
      <c r="C28" s="455">
        <v>8.2110004425048828</v>
      </c>
      <c r="D28" s="447">
        <v>0.27199935913085938</v>
      </c>
      <c r="E28" s="443" t="s">
        <v>145</v>
      </c>
      <c r="F28" s="443" t="s">
        <v>260</v>
      </c>
      <c r="G28" s="461">
        <v>0.34236111111111112</v>
      </c>
      <c r="H28" s="225">
        <v>0.66568418560270526</v>
      </c>
    </row>
    <row r="29" spans="1:8" x14ac:dyDescent="0.35">
      <c r="A29" s="454">
        <v>10</v>
      </c>
      <c r="B29" s="431" t="s">
        <v>146</v>
      </c>
      <c r="C29" s="455">
        <v>8.4829998016357422</v>
      </c>
      <c r="D29" s="447">
        <v>0.19099998474121094</v>
      </c>
      <c r="E29" s="443" t="s">
        <v>147</v>
      </c>
      <c r="F29" s="443" t="s">
        <v>260</v>
      </c>
      <c r="G29" s="461">
        <v>0.3430555555555555</v>
      </c>
      <c r="H29" s="225">
        <v>0.66593460648747071</v>
      </c>
    </row>
    <row r="30" spans="1:8" x14ac:dyDescent="0.35">
      <c r="A30" s="454">
        <v>11</v>
      </c>
      <c r="B30" s="431" t="s">
        <v>203</v>
      </c>
      <c r="C30" s="455">
        <v>8.6739997863769531</v>
      </c>
      <c r="D30" s="447">
        <v>1.1020002365112305</v>
      </c>
      <c r="E30" s="443" t="s">
        <v>204</v>
      </c>
      <c r="F30" s="463">
        <v>1.3888888888888889E-3</v>
      </c>
      <c r="G30" s="461">
        <v>0.3430555555555555</v>
      </c>
      <c r="H30" s="225">
        <v>0.66610940674566854</v>
      </c>
    </row>
    <row r="31" spans="1:8" x14ac:dyDescent="0.35">
      <c r="A31" s="454">
        <v>12</v>
      </c>
      <c r="B31" s="431" t="s">
        <v>296</v>
      </c>
      <c r="C31" s="455">
        <v>10.647000312805176</v>
      </c>
      <c r="D31" s="447">
        <v>1.0749998092651367</v>
      </c>
      <c r="E31" s="443"/>
      <c r="F31" s="463">
        <v>1.3888888888888889E-3</v>
      </c>
      <c r="G31" s="461">
        <v>0.34513888888888888</v>
      </c>
      <c r="H31" s="225">
        <v>0.66802029831149023</v>
      </c>
    </row>
    <row r="32" spans="1:8" x14ac:dyDescent="0.35">
      <c r="A32" s="454">
        <v>13</v>
      </c>
      <c r="B32" s="431" t="s">
        <v>261</v>
      </c>
      <c r="C32" s="455">
        <v>9.7760000228881836</v>
      </c>
      <c r="D32" s="447">
        <v>2.1599998474121094</v>
      </c>
      <c r="E32" s="443" t="s">
        <v>262</v>
      </c>
      <c r="F32" s="443" t="s">
        <v>263</v>
      </c>
      <c r="G32" s="461">
        <v>0.34583333333333338</v>
      </c>
      <c r="H32" s="225">
        <v>0.6691407515819805</v>
      </c>
    </row>
    <row r="33" spans="1:8" x14ac:dyDescent="0.35">
      <c r="A33" s="454">
        <v>14</v>
      </c>
      <c r="B33" s="431" t="s">
        <v>205</v>
      </c>
      <c r="C33" s="455">
        <v>11.935999870300293</v>
      </c>
      <c r="D33" s="447">
        <v>1.9960002899169922</v>
      </c>
      <c r="E33" s="443" t="s">
        <v>206</v>
      </c>
      <c r="F33" s="443" t="s">
        <v>263</v>
      </c>
      <c r="G33" s="461">
        <v>0.34791666666666665</v>
      </c>
      <c r="H33" s="225">
        <v>0.67079784391165387</v>
      </c>
    </row>
    <row r="34" spans="1:8" x14ac:dyDescent="0.35">
      <c r="A34" s="454">
        <v>15</v>
      </c>
      <c r="B34" s="431" t="s">
        <v>264</v>
      </c>
      <c r="C34" s="455">
        <v>13.932000160217285</v>
      </c>
      <c r="D34" s="447">
        <v>1.3710002899169922</v>
      </c>
      <c r="E34" s="443" t="s">
        <v>207</v>
      </c>
      <c r="F34" s="443" t="s">
        <v>295</v>
      </c>
      <c r="G34" s="461">
        <v>0.34930555555555554</v>
      </c>
      <c r="H34" s="225">
        <v>0.67260330122035816</v>
      </c>
    </row>
    <row r="35" spans="1:8" ht="15" thickBot="1" x14ac:dyDescent="0.4">
      <c r="A35" s="454">
        <v>16</v>
      </c>
      <c r="B35" s="431" t="s">
        <v>265</v>
      </c>
      <c r="C35" s="455">
        <v>15.303000450134277</v>
      </c>
      <c r="D35" s="447">
        <v>-15.303000450134277</v>
      </c>
      <c r="E35" s="443" t="s">
        <v>266</v>
      </c>
      <c r="F35" s="443" t="s">
        <v>53</v>
      </c>
      <c r="G35" s="461">
        <v>0.35069444444444442</v>
      </c>
      <c r="H35" s="225">
        <v>0.67350636251212948</v>
      </c>
    </row>
    <row r="36" spans="1:8" x14ac:dyDescent="0.35">
      <c r="A36" s="432"/>
      <c r="B36" s="433"/>
      <c r="C36" s="433"/>
      <c r="D36" s="434"/>
      <c r="E36" s="435"/>
      <c r="F36" s="436" t="s">
        <v>47</v>
      </c>
      <c r="G36" s="437" t="s">
        <v>52</v>
      </c>
      <c r="H36" s="226" t="s">
        <v>52</v>
      </c>
    </row>
    <row r="37" spans="1:8" x14ac:dyDescent="0.35">
      <c r="A37" s="438"/>
      <c r="B37" s="439"/>
      <c r="C37" s="439"/>
      <c r="D37" s="440"/>
      <c r="E37" s="441"/>
      <c r="F37" s="442" t="s">
        <v>48</v>
      </c>
      <c r="G37" s="445">
        <v>17.3</v>
      </c>
      <c r="H37" s="227">
        <v>17.249000549316406</v>
      </c>
    </row>
    <row r="38" spans="1:8" x14ac:dyDescent="0.35">
      <c r="A38" s="438"/>
      <c r="B38" s="439"/>
      <c r="C38" s="439"/>
      <c r="D38" s="440"/>
      <c r="E38" s="441"/>
      <c r="F38" s="442" t="s">
        <v>49</v>
      </c>
      <c r="G38" s="446">
        <v>1.7361111111111112E-2</v>
      </c>
      <c r="H38" s="228">
        <v>1.6666666666666666E-2</v>
      </c>
    </row>
    <row r="39" spans="1:8" ht="15" thickBot="1" x14ac:dyDescent="0.4">
      <c r="A39" s="448"/>
      <c r="B39" s="449"/>
      <c r="C39" s="449"/>
      <c r="D39" s="450"/>
      <c r="E39" s="516" t="s">
        <v>50</v>
      </c>
      <c r="F39" s="517"/>
      <c r="G39" s="451">
        <v>41.5</v>
      </c>
      <c r="H39" s="452">
        <v>43.122501373291016</v>
      </c>
    </row>
    <row r="40" spans="1:8" x14ac:dyDescent="0.35">
      <c r="A40" s="111"/>
      <c r="B40" s="111"/>
      <c r="C40" s="111"/>
      <c r="D40" s="111"/>
      <c r="E40" s="138"/>
      <c r="F40" s="111"/>
      <c r="G40" s="139"/>
      <c r="H40" s="139"/>
    </row>
    <row r="41" spans="1:8" x14ac:dyDescent="0.35">
      <c r="A41" s="546" t="s">
        <v>208</v>
      </c>
      <c r="B41" s="546"/>
      <c r="C41" s="546"/>
      <c r="D41" s="546"/>
      <c r="E41" s="546"/>
      <c r="F41" s="546"/>
      <c r="G41" s="118"/>
    </row>
    <row r="42" spans="1:8" ht="15" thickBot="1" x14ac:dyDescent="0.4">
      <c r="A42" s="109"/>
      <c r="B42" s="109"/>
      <c r="C42" s="109"/>
      <c r="D42" s="111"/>
      <c r="E42" s="111"/>
      <c r="F42" s="109"/>
      <c r="G42" s="111"/>
    </row>
    <row r="43" spans="1:8" ht="14.5" customHeight="1" x14ac:dyDescent="0.35">
      <c r="A43" s="530" t="s">
        <v>0</v>
      </c>
      <c r="B43" s="533" t="s">
        <v>41</v>
      </c>
      <c r="C43" s="533" t="s">
        <v>42</v>
      </c>
      <c r="D43" s="536" t="s">
        <v>43</v>
      </c>
      <c r="E43" s="533" t="s">
        <v>44</v>
      </c>
      <c r="F43" s="533" t="s">
        <v>45</v>
      </c>
      <c r="G43" s="453" t="s">
        <v>46</v>
      </c>
      <c r="H43" s="310" t="s">
        <v>46</v>
      </c>
    </row>
    <row r="44" spans="1:8" x14ac:dyDescent="0.35">
      <c r="A44" s="531"/>
      <c r="B44" s="534"/>
      <c r="C44" s="534"/>
      <c r="D44" s="534"/>
      <c r="E44" s="534"/>
      <c r="F44" s="534"/>
      <c r="G44" s="458">
        <v>2</v>
      </c>
      <c r="H44" s="311">
        <v>4</v>
      </c>
    </row>
    <row r="45" spans="1:8" ht="15" thickBot="1" x14ac:dyDescent="0.4">
      <c r="A45" s="532"/>
      <c r="B45" s="535"/>
      <c r="C45" s="535"/>
      <c r="D45" s="537"/>
      <c r="E45" s="535"/>
      <c r="F45" s="535"/>
      <c r="G45" s="459" t="s">
        <v>249</v>
      </c>
      <c r="H45" s="312" t="s">
        <v>249</v>
      </c>
    </row>
    <row r="46" spans="1:8" x14ac:dyDescent="0.35">
      <c r="A46" s="430">
        <v>1</v>
      </c>
      <c r="B46" s="431" t="s">
        <v>265</v>
      </c>
      <c r="C46" s="447">
        <v>0</v>
      </c>
      <c r="D46" s="447">
        <v>1.5609999895095825</v>
      </c>
      <c r="E46" s="444" t="s">
        <v>266</v>
      </c>
      <c r="F46" s="462">
        <v>2.0833333333333333E-3</v>
      </c>
      <c r="G46" s="460">
        <v>0.35107638888888892</v>
      </c>
      <c r="H46" s="224">
        <v>0.67708333333333337</v>
      </c>
    </row>
    <row r="47" spans="1:8" x14ac:dyDescent="0.35">
      <c r="A47" s="454">
        <v>2</v>
      </c>
      <c r="B47" s="431" t="s">
        <v>205</v>
      </c>
      <c r="C47" s="455">
        <v>1.5609999895095825</v>
      </c>
      <c r="D47" s="447">
        <v>2.4109998941421509</v>
      </c>
      <c r="E47" s="443" t="s">
        <v>209</v>
      </c>
      <c r="F47" s="463">
        <v>2.7777777777777779E-3</v>
      </c>
      <c r="G47" s="461">
        <v>0.35294977390431154</v>
      </c>
      <c r="H47" s="225">
        <v>0.6791666666666667</v>
      </c>
    </row>
    <row r="48" spans="1:8" x14ac:dyDescent="0.35">
      <c r="A48" s="454">
        <v>3</v>
      </c>
      <c r="B48" s="431" t="s">
        <v>296</v>
      </c>
      <c r="C48" s="455">
        <v>4.8460001945495605</v>
      </c>
      <c r="D48" s="447">
        <v>1.0719995498657227</v>
      </c>
      <c r="E48" s="443"/>
      <c r="F48" s="463">
        <v>6.9444444444444447E-4</v>
      </c>
      <c r="G48" s="461">
        <v>0.35572863164482366</v>
      </c>
      <c r="H48" s="225">
        <v>0.68194444444444446</v>
      </c>
    </row>
    <row r="49" spans="1:11" x14ac:dyDescent="0.35">
      <c r="A49" s="454">
        <v>4</v>
      </c>
      <c r="B49" s="431" t="s">
        <v>148</v>
      </c>
      <c r="C49" s="455">
        <v>3.9719998836517334</v>
      </c>
      <c r="D49" s="447">
        <v>1.1080000400543213</v>
      </c>
      <c r="E49" s="443" t="s">
        <v>167</v>
      </c>
      <c r="F49" s="463">
        <v>6.9444444444444447E-4</v>
      </c>
      <c r="G49" s="461">
        <v>0.3568370027266225</v>
      </c>
      <c r="H49" s="225">
        <v>0.68263888888888891</v>
      </c>
    </row>
    <row r="50" spans="1:11" x14ac:dyDescent="0.35">
      <c r="A50" s="454">
        <v>5</v>
      </c>
      <c r="B50" s="431" t="s">
        <v>146</v>
      </c>
      <c r="C50" s="455">
        <v>5.0799999237060547</v>
      </c>
      <c r="D50" s="447">
        <v>0.31500005722045898</v>
      </c>
      <c r="E50" s="443" t="s">
        <v>168</v>
      </c>
      <c r="F50" s="463">
        <v>6.9444444444444447E-4</v>
      </c>
      <c r="G50" s="461">
        <v>0.35759991768096211</v>
      </c>
      <c r="H50" s="225">
        <v>0.68333333333333324</v>
      </c>
    </row>
    <row r="51" spans="1:11" x14ac:dyDescent="0.35">
      <c r="A51" s="454">
        <v>6</v>
      </c>
      <c r="B51" s="431" t="s">
        <v>144</v>
      </c>
      <c r="C51" s="455">
        <v>5.3949999809265137</v>
      </c>
      <c r="D51" s="447">
        <v>1.0560002326965332</v>
      </c>
      <c r="E51" s="443" t="s">
        <v>169</v>
      </c>
      <c r="F51" s="463">
        <v>6.9444444444444447E-4</v>
      </c>
      <c r="G51" s="461">
        <v>0.35785087371197932</v>
      </c>
      <c r="H51" s="225">
        <v>0.68402777777777779</v>
      </c>
    </row>
    <row r="52" spans="1:11" x14ac:dyDescent="0.35">
      <c r="A52" s="454">
        <v>7</v>
      </c>
      <c r="B52" s="431" t="s">
        <v>71</v>
      </c>
      <c r="C52" s="455">
        <v>6.4510002136230469</v>
      </c>
      <c r="D52" s="447">
        <v>2.5360002517700195</v>
      </c>
      <c r="E52" s="443" t="s">
        <v>72</v>
      </c>
      <c r="F52" s="463">
        <v>2.7777777777777779E-3</v>
      </c>
      <c r="G52" s="461">
        <v>0.35873368471329953</v>
      </c>
      <c r="H52" s="225">
        <v>0.68472222222222223</v>
      </c>
    </row>
    <row r="53" spans="1:11" x14ac:dyDescent="0.35">
      <c r="A53" s="454">
        <v>8</v>
      </c>
      <c r="B53" s="431" t="s">
        <v>254</v>
      </c>
      <c r="C53" s="455">
        <v>8.9870004653930664</v>
      </c>
      <c r="D53" s="447">
        <v>0.39099979400634766</v>
      </c>
      <c r="E53" s="443" t="s">
        <v>255</v>
      </c>
      <c r="F53" s="463">
        <v>0</v>
      </c>
      <c r="G53" s="461">
        <v>0.36117801490833473</v>
      </c>
      <c r="H53" s="225">
        <v>0.6875</v>
      </c>
    </row>
    <row r="54" spans="1:11" x14ac:dyDescent="0.35">
      <c r="A54" s="454">
        <v>9</v>
      </c>
      <c r="B54" s="431" t="s">
        <v>256</v>
      </c>
      <c r="C54" s="455">
        <v>9.3780002593994141</v>
      </c>
      <c r="D54" s="447">
        <v>0.35499954223632813</v>
      </c>
      <c r="E54" s="443" t="s">
        <v>257</v>
      </c>
      <c r="F54" s="463">
        <v>6.9444444444444447E-4</v>
      </c>
      <c r="G54" s="461">
        <v>0.36157537264159484</v>
      </c>
      <c r="H54" s="225">
        <v>0.6875</v>
      </c>
    </row>
    <row r="55" spans="1:11" x14ac:dyDescent="0.35">
      <c r="A55" s="454">
        <v>10</v>
      </c>
      <c r="B55" s="431" t="s">
        <v>258</v>
      </c>
      <c r="C55" s="455">
        <v>9.7329998016357422</v>
      </c>
      <c r="D55" s="447">
        <v>0.5279998779296875</v>
      </c>
      <c r="E55" s="443" t="s">
        <v>259</v>
      </c>
      <c r="F55" s="463">
        <v>6.9444444444444447E-4</v>
      </c>
      <c r="G55" s="461">
        <v>0.36193614499478655</v>
      </c>
      <c r="H55" s="225">
        <v>0.68819444444444444</v>
      </c>
    </row>
    <row r="56" spans="1:11" x14ac:dyDescent="0.35">
      <c r="A56" s="454">
        <v>11</v>
      </c>
      <c r="B56" s="431" t="s">
        <v>252</v>
      </c>
      <c r="C56" s="455">
        <v>10.26099967956543</v>
      </c>
      <c r="D56" s="447">
        <v>1.6710004806518555</v>
      </c>
      <c r="E56" s="443" t="s">
        <v>253</v>
      </c>
      <c r="F56" s="463">
        <v>1.3888888888888889E-3</v>
      </c>
      <c r="G56" s="461">
        <v>0.36266156081364209</v>
      </c>
      <c r="H56" s="225">
        <v>0.68888888888888899</v>
      </c>
    </row>
    <row r="57" spans="1:11" x14ac:dyDescent="0.35">
      <c r="A57" s="454">
        <v>12</v>
      </c>
      <c r="B57" s="431" t="s">
        <v>250</v>
      </c>
      <c r="C57" s="455">
        <v>11.932000160217285</v>
      </c>
      <c r="D57" s="447">
        <v>1.7220001220703125</v>
      </c>
      <c r="E57" s="443" t="s">
        <v>251</v>
      </c>
      <c r="F57" s="463">
        <v>2.0833333333333333E-3</v>
      </c>
      <c r="G57" s="461">
        <v>0.364548611121917</v>
      </c>
      <c r="H57" s="225">
        <v>0.69027777777777777</v>
      </c>
    </row>
    <row r="58" spans="1:11" ht="15" thickBot="1" x14ac:dyDescent="0.4">
      <c r="A58" s="454">
        <v>13</v>
      </c>
      <c r="B58" s="431" t="s">
        <v>229</v>
      </c>
      <c r="C58" s="455">
        <v>13.654000282287598</v>
      </c>
      <c r="D58" s="447">
        <v>-13.654000282287598</v>
      </c>
      <c r="E58" s="443" t="s">
        <v>75</v>
      </c>
      <c r="F58" s="443" t="s">
        <v>294</v>
      </c>
      <c r="G58" s="461">
        <v>0.36635369101883003</v>
      </c>
      <c r="H58" s="225">
        <v>0.69236111111111109</v>
      </c>
    </row>
    <row r="59" spans="1:11" x14ac:dyDescent="0.35">
      <c r="A59" s="432"/>
      <c r="B59" s="433"/>
      <c r="C59" s="433"/>
      <c r="D59" s="434"/>
      <c r="E59" s="456"/>
      <c r="F59" s="436" t="s">
        <v>47</v>
      </c>
      <c r="G59" s="437" t="s">
        <v>52</v>
      </c>
      <c r="H59" s="226" t="s">
        <v>52</v>
      </c>
    </row>
    <row r="60" spans="1:11" x14ac:dyDescent="0.35">
      <c r="A60" s="438"/>
      <c r="B60" s="439"/>
      <c r="C60" s="439"/>
      <c r="D60" s="440"/>
      <c r="E60" s="457"/>
      <c r="F60" s="442" t="s">
        <v>48</v>
      </c>
      <c r="G60" s="445">
        <v>15.600000381469727</v>
      </c>
      <c r="H60" s="227">
        <v>15.6</v>
      </c>
    </row>
    <row r="61" spans="1:11" x14ac:dyDescent="0.35">
      <c r="A61" s="438"/>
      <c r="B61" s="439"/>
      <c r="C61" s="439"/>
      <c r="D61" s="440"/>
      <c r="E61" s="457"/>
      <c r="F61" s="442" t="s">
        <v>49</v>
      </c>
      <c r="G61" s="446">
        <v>1.5277777777777777E-2</v>
      </c>
      <c r="H61" s="228">
        <v>1.5277777777777777E-2</v>
      </c>
    </row>
    <row r="62" spans="1:11" ht="15" thickBot="1" x14ac:dyDescent="0.4">
      <c r="A62" s="448"/>
      <c r="B62" s="449"/>
      <c r="C62" s="449"/>
      <c r="D62" s="450"/>
      <c r="E62" s="516" t="s">
        <v>50</v>
      </c>
      <c r="F62" s="517"/>
      <c r="G62" s="451">
        <v>42.545455585826531</v>
      </c>
      <c r="H62" s="504">
        <v>42.5</v>
      </c>
    </row>
    <row r="63" spans="1:11" x14ac:dyDescent="0.35">
      <c r="A63" s="140"/>
      <c r="B63" s="140"/>
      <c r="C63" s="141"/>
      <c r="D63" s="140"/>
      <c r="E63" s="140"/>
      <c r="F63" s="140"/>
      <c r="G63" s="142"/>
    </row>
    <row r="64" spans="1:11" x14ac:dyDescent="0.35">
      <c r="A64" s="143" t="s">
        <v>81</v>
      </c>
      <c r="B64" s="105"/>
      <c r="C64" s="105"/>
      <c r="D64" s="105"/>
      <c r="E64" s="105"/>
      <c r="F64" s="105"/>
      <c r="G64" s="110"/>
      <c r="H64" s="110"/>
      <c r="I64" s="110"/>
      <c r="J64" s="110"/>
      <c r="K64" s="110"/>
    </row>
    <row r="65" spans="1:11" x14ac:dyDescent="0.35">
      <c r="A65" s="105" t="s">
        <v>82</v>
      </c>
      <c r="B65" s="105"/>
      <c r="C65" s="105"/>
      <c r="D65" s="105"/>
      <c r="E65" s="105"/>
      <c r="F65" s="105"/>
      <c r="G65" s="110"/>
      <c r="H65" s="110"/>
      <c r="I65" s="110"/>
      <c r="J65" s="110"/>
      <c r="K65" s="110"/>
    </row>
    <row r="66" spans="1:11" ht="28.5" customHeight="1" x14ac:dyDescent="0.35">
      <c r="A66" s="518" t="s">
        <v>83</v>
      </c>
      <c r="B66" s="518"/>
      <c r="C66" s="518"/>
      <c r="D66" s="518"/>
      <c r="E66" s="518"/>
      <c r="F66" s="518"/>
      <c r="G66" s="518"/>
      <c r="H66" s="518"/>
      <c r="I66" s="518"/>
      <c r="J66" s="144"/>
      <c r="K66" s="144"/>
    </row>
    <row r="67" spans="1:11" x14ac:dyDescent="0.35">
      <c r="A67" s="103"/>
      <c r="B67" s="145"/>
    </row>
    <row r="68" spans="1:11" s="512" customFormat="1" x14ac:dyDescent="0.35">
      <c r="B68" s="513" t="s">
        <v>298</v>
      </c>
      <c r="C68" s="513"/>
      <c r="D68" s="513"/>
      <c r="E68" s="514"/>
    </row>
    <row r="69" spans="1:11" s="512" customFormat="1" x14ac:dyDescent="0.35">
      <c r="B69" s="513"/>
      <c r="C69" s="513"/>
      <c r="D69" s="513"/>
      <c r="E69" s="514"/>
    </row>
    <row r="70" spans="1:11" s="512" customFormat="1" x14ac:dyDescent="0.35">
      <c r="B70" s="147" t="s">
        <v>218</v>
      </c>
      <c r="C70" s="513"/>
      <c r="D70" s="513" t="s">
        <v>299</v>
      </c>
      <c r="E70" s="514"/>
    </row>
    <row r="71" spans="1:11" s="512" customFormat="1" x14ac:dyDescent="0.35">
      <c r="B71" s="200" t="s">
        <v>214</v>
      </c>
      <c r="C71" s="513"/>
      <c r="D71" s="513" t="s">
        <v>54</v>
      </c>
      <c r="E71" s="514"/>
    </row>
    <row r="72" spans="1:11" x14ac:dyDescent="0.35">
      <c r="B72" s="146"/>
      <c r="F72" s="108"/>
    </row>
    <row r="73" spans="1:11" x14ac:dyDescent="0.35">
      <c r="B73" s="146"/>
    </row>
    <row r="74" spans="1:11" x14ac:dyDescent="0.35">
      <c r="B74" s="146"/>
    </row>
    <row r="75" spans="1:11" x14ac:dyDescent="0.35">
      <c r="B75" s="146"/>
    </row>
  </sheetData>
  <mergeCells count="20">
    <mergeCell ref="A66:I66"/>
    <mergeCell ref="A41:F41"/>
    <mergeCell ref="E62:F62"/>
    <mergeCell ref="A43:A45"/>
    <mergeCell ref="B43:B45"/>
    <mergeCell ref="C43:C45"/>
    <mergeCell ref="D43:D45"/>
    <mergeCell ref="E43:E45"/>
    <mergeCell ref="F43:F45"/>
    <mergeCell ref="A10:E10"/>
    <mergeCell ref="A15:F15"/>
    <mergeCell ref="C12:E12"/>
    <mergeCell ref="C13:E13"/>
    <mergeCell ref="E39:F39"/>
    <mergeCell ref="A17:A19"/>
    <mergeCell ref="B17:B19"/>
    <mergeCell ref="C17:C19"/>
    <mergeCell ref="D17:D19"/>
    <mergeCell ref="E17:E19"/>
    <mergeCell ref="F17:F19"/>
  </mergeCells>
  <pageMargins left="0.7" right="0.7" top="0.75" bottom="0.75" header="0.3" footer="0.3"/>
  <pageSetup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Q39"/>
  <sheetViews>
    <sheetView zoomScaleNormal="100" workbookViewId="0">
      <selection activeCell="D23" sqref="D23"/>
    </sheetView>
  </sheetViews>
  <sheetFormatPr defaultColWidth="9.1796875" defaultRowHeight="13" x14ac:dyDescent="0.3"/>
  <cols>
    <col min="1" max="1" width="3.1796875" style="75" bestFit="1" customWidth="1"/>
    <col min="2" max="2" width="17.1796875" style="75" customWidth="1"/>
    <col min="3" max="5" width="7.453125" style="75" customWidth="1"/>
    <col min="6" max="6" width="9.7265625" style="75" customWidth="1"/>
    <col min="7" max="22" width="5" style="75" customWidth="1"/>
    <col min="23" max="16384" width="9.1796875" style="75"/>
  </cols>
  <sheetData>
    <row r="1" spans="1:17" s="67" customFormat="1" ht="18" x14ac:dyDescent="0.4">
      <c r="A1" s="575" t="s">
        <v>33</v>
      </c>
      <c r="B1" s="575"/>
      <c r="C1" s="575"/>
      <c r="D1" s="575"/>
      <c r="E1" s="575"/>
      <c r="F1" s="94" t="e">
        <f ca="1">pikasRoute()</f>
        <v>#NAME?</v>
      </c>
      <c r="G1" s="93"/>
      <c r="I1" s="97" t="s">
        <v>36</v>
      </c>
      <c r="J1" s="97"/>
      <c r="K1" s="97"/>
      <c r="L1" s="560" t="e">
        <f ca="1">IF(LEFT(pikasTransport(),3)="mar","2","4") &amp; pikasRoute("00") &amp; LEFT(SUBSTITUTE(pikasRoute(),pikasRoute("0"),"") &amp; "0000",4)</f>
        <v>#NAME?</v>
      </c>
      <c r="M1" s="560"/>
      <c r="N1" s="98"/>
      <c r="O1" s="559" t="e">
        <f ca="1">pikasDate()</f>
        <v>#NAME?</v>
      </c>
      <c r="P1" s="559"/>
      <c r="Q1" s="559"/>
    </row>
    <row r="2" spans="1:17" s="67" customFormat="1" ht="18.5" thickBot="1" x14ac:dyDescent="0.45">
      <c r="A2" s="576" t="e">
        <f ca="1">pikasDirectionName("A&gt;B")</f>
        <v>#NAME?</v>
      </c>
      <c r="B2" s="576"/>
      <c r="C2" s="576"/>
      <c r="D2" s="576"/>
      <c r="E2" s="576"/>
      <c r="F2" s="576"/>
      <c r="G2" s="95"/>
      <c r="H2" s="95"/>
      <c r="I2" s="96"/>
      <c r="J2" s="96"/>
      <c r="K2" s="96"/>
      <c r="L2" s="96"/>
    </row>
    <row r="3" spans="1:17" ht="22.5" customHeight="1" x14ac:dyDescent="0.3">
      <c r="A3" s="577" t="s">
        <v>0</v>
      </c>
      <c r="B3" s="562" t="s">
        <v>9</v>
      </c>
      <c r="C3" s="562" t="s">
        <v>5</v>
      </c>
      <c r="D3" s="562" t="s">
        <v>32</v>
      </c>
      <c r="E3" s="562" t="s">
        <v>7</v>
      </c>
      <c r="F3" s="562" t="s">
        <v>8</v>
      </c>
      <c r="G3" s="59" t="s">
        <v>10</v>
      </c>
      <c r="H3" s="60" t="s">
        <v>11</v>
      </c>
      <c r="I3" s="66"/>
    </row>
    <row r="4" spans="1:17" x14ac:dyDescent="0.3">
      <c r="A4" s="578"/>
      <c r="B4" s="563"/>
      <c r="C4" s="563"/>
      <c r="D4" s="563"/>
      <c r="E4" s="563"/>
      <c r="F4" s="563"/>
      <c r="G4" s="99">
        <v>1</v>
      </c>
      <c r="H4" s="100">
        <f>G4+2</f>
        <v>3</v>
      </c>
      <c r="I4" s="66"/>
    </row>
    <row r="5" spans="1:17" ht="13.5" thickBot="1" x14ac:dyDescent="0.35">
      <c r="A5" s="579"/>
      <c r="B5" s="565"/>
      <c r="C5" s="564"/>
      <c r="D5" s="564"/>
      <c r="E5" s="564"/>
      <c r="F5" s="564"/>
      <c r="G5" s="61" t="e">
        <f ca="1">pikasLineRoute() &amp; "-" &amp; pikasLineName()</f>
        <v>#NAME?</v>
      </c>
      <c r="H5" s="62" t="e">
        <f ca="1">pikasLineRoute() &amp; "-" &amp; pikasLineName()</f>
        <v>#NAME?</v>
      </c>
      <c r="I5" s="66"/>
    </row>
    <row r="6" spans="1:17" x14ac:dyDescent="0.3">
      <c r="A6" s="76" t="e">
        <f t="shared" ref="A6:A15" ca="1" si="0">IF(B6&lt;&gt;"",OFFSET(A6,-1,0)+1,"")</f>
        <v>#NAME?</v>
      </c>
      <c r="B6" s="74" t="e">
        <f t="shared" ref="B6:B15" ca="1" si="1">pikasStopName()</f>
        <v>#NAME?</v>
      </c>
      <c r="C6" s="77" t="e">
        <f t="shared" ref="C6:C15" ca="1" si="2">pikasStopKm()</f>
        <v>#NAME?</v>
      </c>
      <c r="D6" s="77"/>
      <c r="E6" s="78" t="e">
        <f t="shared" ref="E6:E15" ca="1" si="3">pikasStopNum()</f>
        <v>#NAME?</v>
      </c>
      <c r="F6" s="79"/>
      <c r="G6" s="85"/>
      <c r="H6" s="86"/>
      <c r="I6" s="66"/>
    </row>
    <row r="7" spans="1:17" x14ac:dyDescent="0.3">
      <c r="A7" s="76" t="e">
        <f t="shared" ca="1" si="0"/>
        <v>#NAME?</v>
      </c>
      <c r="B7" s="74" t="e">
        <f t="shared" ca="1" si="1"/>
        <v>#NAME?</v>
      </c>
      <c r="C7" s="77" t="e">
        <f t="shared" ca="1" si="2"/>
        <v>#NAME?</v>
      </c>
      <c r="D7" s="77"/>
      <c r="E7" s="78" t="e">
        <f t="shared" ca="1" si="3"/>
        <v>#NAME?</v>
      </c>
      <c r="F7" s="79"/>
      <c r="G7" s="85"/>
      <c r="H7" s="86"/>
      <c r="I7" s="66"/>
    </row>
    <row r="8" spans="1:17" x14ac:dyDescent="0.3">
      <c r="A8" s="76" t="e">
        <f t="shared" ca="1" si="0"/>
        <v>#NAME?</v>
      </c>
      <c r="B8" s="74" t="e">
        <f t="shared" ca="1" si="1"/>
        <v>#NAME?</v>
      </c>
      <c r="C8" s="77" t="e">
        <f t="shared" ca="1" si="2"/>
        <v>#NAME?</v>
      </c>
      <c r="D8" s="77"/>
      <c r="E8" s="78" t="e">
        <f t="shared" ca="1" si="3"/>
        <v>#NAME?</v>
      </c>
      <c r="F8" s="79"/>
      <c r="G8" s="85"/>
      <c r="H8" s="86"/>
      <c r="I8" s="66"/>
    </row>
    <row r="9" spans="1:17" x14ac:dyDescent="0.3">
      <c r="A9" s="76" t="e">
        <f t="shared" ca="1" si="0"/>
        <v>#NAME?</v>
      </c>
      <c r="B9" s="74" t="e">
        <f t="shared" ca="1" si="1"/>
        <v>#NAME?</v>
      </c>
      <c r="C9" s="77" t="e">
        <f t="shared" ca="1" si="2"/>
        <v>#NAME?</v>
      </c>
      <c r="D9" s="77"/>
      <c r="E9" s="78" t="e">
        <f t="shared" ca="1" si="3"/>
        <v>#NAME?</v>
      </c>
      <c r="F9" s="79"/>
      <c r="G9" s="85"/>
      <c r="H9" s="86"/>
      <c r="I9" s="66"/>
    </row>
    <row r="10" spans="1:17" x14ac:dyDescent="0.3">
      <c r="A10" s="76" t="e">
        <f t="shared" ca="1" si="0"/>
        <v>#NAME?</v>
      </c>
      <c r="B10" s="74" t="e">
        <f t="shared" ca="1" si="1"/>
        <v>#NAME?</v>
      </c>
      <c r="C10" s="77" t="e">
        <f t="shared" ca="1" si="2"/>
        <v>#NAME?</v>
      </c>
      <c r="D10" s="77"/>
      <c r="E10" s="78" t="e">
        <f t="shared" ca="1" si="3"/>
        <v>#NAME?</v>
      </c>
      <c r="F10" s="79"/>
      <c r="G10" s="85"/>
      <c r="H10" s="86"/>
      <c r="I10" s="66"/>
    </row>
    <row r="11" spans="1:17" x14ac:dyDescent="0.3">
      <c r="A11" s="76" t="e">
        <f t="shared" ca="1" si="0"/>
        <v>#NAME?</v>
      </c>
      <c r="B11" s="74" t="e">
        <f t="shared" ca="1" si="1"/>
        <v>#NAME?</v>
      </c>
      <c r="C11" s="77" t="e">
        <f t="shared" ca="1" si="2"/>
        <v>#NAME?</v>
      </c>
      <c r="D11" s="77"/>
      <c r="E11" s="78" t="e">
        <f t="shared" ca="1" si="3"/>
        <v>#NAME?</v>
      </c>
      <c r="F11" s="79"/>
      <c r="G11" s="85"/>
      <c r="H11" s="86"/>
      <c r="I11" s="66"/>
    </row>
    <row r="12" spans="1:17" x14ac:dyDescent="0.3">
      <c r="A12" s="76" t="e">
        <f t="shared" ca="1" si="0"/>
        <v>#NAME?</v>
      </c>
      <c r="B12" s="74" t="e">
        <f t="shared" ca="1" si="1"/>
        <v>#NAME?</v>
      </c>
      <c r="C12" s="77" t="e">
        <f t="shared" ca="1" si="2"/>
        <v>#NAME?</v>
      </c>
      <c r="D12" s="77"/>
      <c r="E12" s="78" t="e">
        <f t="shared" ca="1" si="3"/>
        <v>#NAME?</v>
      </c>
      <c r="F12" s="79"/>
      <c r="G12" s="85"/>
      <c r="H12" s="86"/>
      <c r="I12" s="66"/>
    </row>
    <row r="13" spans="1:17" x14ac:dyDescent="0.3">
      <c r="A13" s="76" t="e">
        <f t="shared" ca="1" si="0"/>
        <v>#NAME?</v>
      </c>
      <c r="B13" s="74" t="e">
        <f t="shared" ca="1" si="1"/>
        <v>#NAME?</v>
      </c>
      <c r="C13" s="77" t="e">
        <f t="shared" ca="1" si="2"/>
        <v>#NAME?</v>
      </c>
      <c r="D13" s="77"/>
      <c r="E13" s="78" t="e">
        <f t="shared" ca="1" si="3"/>
        <v>#NAME?</v>
      </c>
      <c r="F13" s="79"/>
      <c r="G13" s="85"/>
      <c r="H13" s="86"/>
      <c r="I13" s="66"/>
    </row>
    <row r="14" spans="1:17" x14ac:dyDescent="0.3">
      <c r="A14" s="76" t="e">
        <f t="shared" ca="1" si="0"/>
        <v>#NAME?</v>
      </c>
      <c r="B14" s="74" t="e">
        <f t="shared" ca="1" si="1"/>
        <v>#NAME?</v>
      </c>
      <c r="C14" s="77" t="e">
        <f t="shared" ca="1" si="2"/>
        <v>#NAME?</v>
      </c>
      <c r="D14" s="77"/>
      <c r="E14" s="78" t="e">
        <f t="shared" ca="1" si="3"/>
        <v>#NAME?</v>
      </c>
      <c r="F14" s="79"/>
      <c r="G14" s="85"/>
      <c r="H14" s="86"/>
      <c r="I14" s="66"/>
    </row>
    <row r="15" spans="1:17" ht="13.5" thickBot="1" x14ac:dyDescent="0.35">
      <c r="A15" s="76" t="e">
        <f t="shared" ca="1" si="0"/>
        <v>#NAME?</v>
      </c>
      <c r="B15" s="74" t="e">
        <f t="shared" ca="1" si="1"/>
        <v>#NAME?</v>
      </c>
      <c r="C15" s="77" t="e">
        <f t="shared" ca="1" si="2"/>
        <v>#NAME?</v>
      </c>
      <c r="D15" s="77"/>
      <c r="E15" s="78" t="e">
        <f t="shared" ca="1" si="3"/>
        <v>#NAME?</v>
      </c>
      <c r="F15" s="80"/>
      <c r="G15" s="87"/>
      <c r="H15" s="88"/>
      <c r="I15" s="66"/>
    </row>
    <row r="16" spans="1:17" ht="12.75" customHeight="1" x14ac:dyDescent="0.3">
      <c r="A16" s="566" t="s">
        <v>37</v>
      </c>
      <c r="B16" s="567"/>
      <c r="C16" s="568"/>
      <c r="D16" s="63"/>
      <c r="E16" s="64"/>
      <c r="F16" s="65" t="s">
        <v>12</v>
      </c>
      <c r="G16" s="57" t="e">
        <f ca="1">IF(pikasTripWeekdays()="1-7","k.d",pikasTripWeekdays())</f>
        <v>#NAME?</v>
      </c>
      <c r="H16" s="58" t="e">
        <f ca="1">IF(pikasTripWeekdays()="1-7","k.d",pikasTripWeekdays())</f>
        <v>#NAME?</v>
      </c>
      <c r="I16" s="66"/>
    </row>
    <row r="17" spans="1:17" x14ac:dyDescent="0.3">
      <c r="A17" s="569"/>
      <c r="B17" s="570"/>
      <c r="C17" s="571"/>
      <c r="D17" s="68"/>
      <c r="E17" s="69"/>
      <c r="F17" s="70" t="s">
        <v>13</v>
      </c>
      <c r="G17" s="90" t="e">
        <f ca="1">pikasTripKm()</f>
        <v>#NAME?</v>
      </c>
      <c r="H17" s="89" t="e">
        <f ca="1">pikasTripKm()</f>
        <v>#NAME?</v>
      </c>
      <c r="I17" s="66"/>
    </row>
    <row r="18" spans="1:17" x14ac:dyDescent="0.3">
      <c r="A18" s="569"/>
      <c r="B18" s="570"/>
      <c r="C18" s="571"/>
      <c r="D18" s="68"/>
      <c r="E18" s="69"/>
      <c r="F18" s="70" t="s">
        <v>34</v>
      </c>
      <c r="G18" s="90" t="e">
        <f ca="1">G17-G19</f>
        <v>#NAME?</v>
      </c>
      <c r="H18" s="89" t="e">
        <f ca="1">H17-H19</f>
        <v>#NAME?</v>
      </c>
      <c r="I18" s="66"/>
    </row>
    <row r="19" spans="1:17" ht="13.5" thickBot="1" x14ac:dyDescent="0.35">
      <c r="A19" s="572"/>
      <c r="B19" s="573"/>
      <c r="C19" s="574"/>
      <c r="D19" s="71"/>
      <c r="E19" s="72"/>
      <c r="F19" s="73" t="s">
        <v>35</v>
      </c>
      <c r="G19" s="91"/>
      <c r="H19" s="92"/>
      <c r="I19" s="66"/>
    </row>
    <row r="20" spans="1:17" s="67" customFormat="1" ht="13.5" customHeight="1" x14ac:dyDescent="0.4">
      <c r="C20" s="81"/>
      <c r="E20" s="82"/>
      <c r="F20" s="82"/>
      <c r="G20" s="83"/>
      <c r="H20" s="82"/>
      <c r="I20" s="82"/>
      <c r="M20" s="84"/>
    </row>
    <row r="21" spans="1:17" s="67" customFormat="1" ht="18" x14ac:dyDescent="0.4">
      <c r="A21" s="575" t="s">
        <v>33</v>
      </c>
      <c r="B21" s="575"/>
      <c r="C21" s="575"/>
      <c r="D21" s="575"/>
      <c r="E21" s="575"/>
      <c r="F21" s="94" t="e">
        <f ca="1">pikasRoute()</f>
        <v>#NAME?</v>
      </c>
      <c r="G21" s="93"/>
      <c r="I21" s="97" t="s">
        <v>36</v>
      </c>
      <c r="J21" s="97"/>
      <c r="K21" s="97"/>
      <c r="L21" s="561" t="e">
        <f ca="1">L1</f>
        <v>#NAME?</v>
      </c>
      <c r="M21" s="561"/>
      <c r="O21" s="559" t="e">
        <f ca="1">O1</f>
        <v>#NAME?</v>
      </c>
      <c r="P21" s="559"/>
      <c r="Q21" s="559"/>
    </row>
    <row r="22" spans="1:17" s="67" customFormat="1" ht="18.5" thickBot="1" x14ac:dyDescent="0.45">
      <c r="A22" s="576" t="e">
        <f ca="1">pikasDirectionName("A&gt;B")</f>
        <v>#NAME?</v>
      </c>
      <c r="B22" s="576"/>
      <c r="C22" s="576"/>
      <c r="D22" s="576"/>
      <c r="E22" s="576"/>
      <c r="F22" s="576"/>
      <c r="G22" s="95"/>
      <c r="H22" s="95"/>
      <c r="I22" s="96"/>
      <c r="J22" s="96"/>
      <c r="K22" s="96"/>
      <c r="L22" s="96"/>
    </row>
    <row r="23" spans="1:17" ht="22.5" customHeight="1" x14ac:dyDescent="0.3">
      <c r="A23" s="577" t="s">
        <v>0</v>
      </c>
      <c r="B23" s="562" t="s">
        <v>9</v>
      </c>
      <c r="C23" s="562" t="s">
        <v>5</v>
      </c>
      <c r="D23" s="562" t="s">
        <v>32</v>
      </c>
      <c r="E23" s="562" t="s">
        <v>7</v>
      </c>
      <c r="F23" s="562" t="s">
        <v>8</v>
      </c>
      <c r="G23" s="59" t="s">
        <v>10</v>
      </c>
      <c r="H23" s="60" t="s">
        <v>11</v>
      </c>
      <c r="I23" s="66"/>
    </row>
    <row r="24" spans="1:17" ht="13.5" customHeight="1" x14ac:dyDescent="0.3">
      <c r="A24" s="578"/>
      <c r="B24" s="563"/>
      <c r="C24" s="563"/>
      <c r="D24" s="563"/>
      <c r="E24" s="563"/>
      <c r="F24" s="563"/>
      <c r="G24" s="101">
        <v>2</v>
      </c>
      <c r="H24" s="102">
        <f>G24+2</f>
        <v>4</v>
      </c>
      <c r="I24" s="66"/>
    </row>
    <row r="25" spans="1:17" ht="13.5" customHeight="1" thickBot="1" x14ac:dyDescent="0.35">
      <c r="A25" s="579"/>
      <c r="B25" s="565"/>
      <c r="C25" s="565"/>
      <c r="D25" s="565"/>
      <c r="E25" s="565"/>
      <c r="F25" s="565"/>
      <c r="G25" s="61" t="e">
        <f ca="1">pikasLineRoute() &amp; "-" &amp; pikasLineName()</f>
        <v>#NAME?</v>
      </c>
      <c r="H25" s="62" t="e">
        <f ca="1">pikasLineRoute() &amp; "-" &amp; pikasLineName()</f>
        <v>#NAME?</v>
      </c>
      <c r="I25" s="66"/>
    </row>
    <row r="26" spans="1:17" x14ac:dyDescent="0.3">
      <c r="A26" s="76" t="e">
        <f t="shared" ref="A26:A35" ca="1" si="4">IF(B26&lt;&gt;"",OFFSET(A26,-1,0)+1,"")</f>
        <v>#NAME?</v>
      </c>
      <c r="B26" s="74" t="e">
        <f t="shared" ref="B26:B35" ca="1" si="5">pikasStopName()</f>
        <v>#NAME?</v>
      </c>
      <c r="C26" s="77" t="e">
        <f t="shared" ref="C26:C35" ca="1" si="6">pikasStopKm()</f>
        <v>#NAME?</v>
      </c>
      <c r="D26" s="77"/>
      <c r="E26" s="78" t="e">
        <f t="shared" ref="E26:E35" ca="1" si="7">pikasStopNum()</f>
        <v>#NAME?</v>
      </c>
      <c r="F26" s="79"/>
      <c r="G26" s="85"/>
      <c r="H26" s="86"/>
      <c r="I26" s="66"/>
    </row>
    <row r="27" spans="1:17" x14ac:dyDescent="0.3">
      <c r="A27" s="76" t="e">
        <f t="shared" ca="1" si="4"/>
        <v>#NAME?</v>
      </c>
      <c r="B27" s="74" t="e">
        <f t="shared" ca="1" si="5"/>
        <v>#NAME?</v>
      </c>
      <c r="C27" s="77" t="e">
        <f t="shared" ca="1" si="6"/>
        <v>#NAME?</v>
      </c>
      <c r="D27" s="77"/>
      <c r="E27" s="78" t="e">
        <f t="shared" ca="1" si="7"/>
        <v>#NAME?</v>
      </c>
      <c r="F27" s="79"/>
      <c r="G27" s="85"/>
      <c r="H27" s="86"/>
      <c r="I27" s="66"/>
    </row>
    <row r="28" spans="1:17" x14ac:dyDescent="0.3">
      <c r="A28" s="76" t="e">
        <f t="shared" ca="1" si="4"/>
        <v>#NAME?</v>
      </c>
      <c r="B28" s="74" t="e">
        <f t="shared" ca="1" si="5"/>
        <v>#NAME?</v>
      </c>
      <c r="C28" s="77" t="e">
        <f t="shared" ca="1" si="6"/>
        <v>#NAME?</v>
      </c>
      <c r="D28" s="77"/>
      <c r="E28" s="78" t="e">
        <f t="shared" ca="1" si="7"/>
        <v>#NAME?</v>
      </c>
      <c r="F28" s="79"/>
      <c r="G28" s="85"/>
      <c r="H28" s="86"/>
      <c r="I28" s="66"/>
    </row>
    <row r="29" spans="1:17" x14ac:dyDescent="0.3">
      <c r="A29" s="76" t="e">
        <f t="shared" ca="1" si="4"/>
        <v>#NAME?</v>
      </c>
      <c r="B29" s="74" t="e">
        <f t="shared" ca="1" si="5"/>
        <v>#NAME?</v>
      </c>
      <c r="C29" s="77" t="e">
        <f t="shared" ca="1" si="6"/>
        <v>#NAME?</v>
      </c>
      <c r="D29" s="77"/>
      <c r="E29" s="78" t="e">
        <f t="shared" ca="1" si="7"/>
        <v>#NAME?</v>
      </c>
      <c r="F29" s="79"/>
      <c r="G29" s="85"/>
      <c r="H29" s="86"/>
      <c r="I29" s="66"/>
    </row>
    <row r="30" spans="1:17" x14ac:dyDescent="0.3">
      <c r="A30" s="76" t="e">
        <f t="shared" ca="1" si="4"/>
        <v>#NAME?</v>
      </c>
      <c r="B30" s="74" t="e">
        <f t="shared" ca="1" si="5"/>
        <v>#NAME?</v>
      </c>
      <c r="C30" s="77" t="e">
        <f t="shared" ca="1" si="6"/>
        <v>#NAME?</v>
      </c>
      <c r="D30" s="77"/>
      <c r="E30" s="78" t="e">
        <f t="shared" ca="1" si="7"/>
        <v>#NAME?</v>
      </c>
      <c r="F30" s="79"/>
      <c r="G30" s="85"/>
      <c r="H30" s="86"/>
      <c r="I30" s="66"/>
    </row>
    <row r="31" spans="1:17" x14ac:dyDescent="0.3">
      <c r="A31" s="76" t="e">
        <f t="shared" ca="1" si="4"/>
        <v>#NAME?</v>
      </c>
      <c r="B31" s="74" t="e">
        <f t="shared" ca="1" si="5"/>
        <v>#NAME?</v>
      </c>
      <c r="C31" s="77" t="e">
        <f t="shared" ca="1" si="6"/>
        <v>#NAME?</v>
      </c>
      <c r="D31" s="77"/>
      <c r="E31" s="78" t="e">
        <f t="shared" ca="1" si="7"/>
        <v>#NAME?</v>
      </c>
      <c r="F31" s="79"/>
      <c r="G31" s="85"/>
      <c r="H31" s="86"/>
      <c r="I31" s="66"/>
    </row>
    <row r="32" spans="1:17" x14ac:dyDescent="0.3">
      <c r="A32" s="76" t="e">
        <f t="shared" ca="1" si="4"/>
        <v>#NAME?</v>
      </c>
      <c r="B32" s="74" t="e">
        <f t="shared" ca="1" si="5"/>
        <v>#NAME?</v>
      </c>
      <c r="C32" s="77" t="e">
        <f t="shared" ca="1" si="6"/>
        <v>#NAME?</v>
      </c>
      <c r="D32" s="77"/>
      <c r="E32" s="78" t="e">
        <f t="shared" ca="1" si="7"/>
        <v>#NAME?</v>
      </c>
      <c r="F32" s="79"/>
      <c r="G32" s="85"/>
      <c r="H32" s="86"/>
      <c r="I32" s="66"/>
    </row>
    <row r="33" spans="1:9" x14ac:dyDescent="0.3">
      <c r="A33" s="76" t="e">
        <f t="shared" ca="1" si="4"/>
        <v>#NAME?</v>
      </c>
      <c r="B33" s="74" t="e">
        <f t="shared" ca="1" si="5"/>
        <v>#NAME?</v>
      </c>
      <c r="C33" s="77" t="e">
        <f t="shared" ca="1" si="6"/>
        <v>#NAME?</v>
      </c>
      <c r="D33" s="77"/>
      <c r="E33" s="78" t="e">
        <f t="shared" ca="1" si="7"/>
        <v>#NAME?</v>
      </c>
      <c r="F33" s="79"/>
      <c r="G33" s="85"/>
      <c r="H33" s="86"/>
      <c r="I33" s="66"/>
    </row>
    <row r="34" spans="1:9" x14ac:dyDescent="0.3">
      <c r="A34" s="76" t="e">
        <f t="shared" ca="1" si="4"/>
        <v>#NAME?</v>
      </c>
      <c r="B34" s="74" t="e">
        <f t="shared" ca="1" si="5"/>
        <v>#NAME?</v>
      </c>
      <c r="C34" s="77" t="e">
        <f t="shared" ca="1" si="6"/>
        <v>#NAME?</v>
      </c>
      <c r="D34" s="77"/>
      <c r="E34" s="78" t="e">
        <f t="shared" ca="1" si="7"/>
        <v>#NAME?</v>
      </c>
      <c r="F34" s="79"/>
      <c r="G34" s="85"/>
      <c r="H34" s="86"/>
      <c r="I34" s="66"/>
    </row>
    <row r="35" spans="1:9" ht="13.5" thickBot="1" x14ac:dyDescent="0.35">
      <c r="A35" s="76" t="e">
        <f t="shared" ca="1" si="4"/>
        <v>#NAME?</v>
      </c>
      <c r="B35" s="74" t="e">
        <f t="shared" ca="1" si="5"/>
        <v>#NAME?</v>
      </c>
      <c r="C35" s="77" t="e">
        <f t="shared" ca="1" si="6"/>
        <v>#NAME?</v>
      </c>
      <c r="D35" s="77"/>
      <c r="E35" s="78" t="e">
        <f t="shared" ca="1" si="7"/>
        <v>#NAME?</v>
      </c>
      <c r="F35" s="80"/>
      <c r="G35" s="87"/>
      <c r="H35" s="88"/>
      <c r="I35" s="66"/>
    </row>
    <row r="36" spans="1:9" x14ac:dyDescent="0.3">
      <c r="A36" s="566" t="s">
        <v>38</v>
      </c>
      <c r="B36" s="567"/>
      <c r="C36" s="568"/>
      <c r="D36" s="63"/>
      <c r="E36" s="64"/>
      <c r="F36" s="65" t="s">
        <v>12</v>
      </c>
      <c r="G36" s="57" t="e">
        <f ca="1">IF(pikasTripWeekdays()="1-7","k.d",pikasTripWeekdays())</f>
        <v>#NAME?</v>
      </c>
      <c r="H36" s="58" t="e">
        <f ca="1">IF(pikasTripWeekdays()="1-7","k.d",pikasTripWeekdays())</f>
        <v>#NAME?</v>
      </c>
      <c r="I36" s="66"/>
    </row>
    <row r="37" spans="1:9" x14ac:dyDescent="0.3">
      <c r="A37" s="569"/>
      <c r="B37" s="570"/>
      <c r="C37" s="571"/>
      <c r="D37" s="68"/>
      <c r="E37" s="69"/>
      <c r="F37" s="70" t="s">
        <v>13</v>
      </c>
      <c r="G37" s="90" t="e">
        <f ca="1">pikasTripKm()</f>
        <v>#NAME?</v>
      </c>
      <c r="H37" s="89" t="e">
        <f ca="1">pikasTripKm()</f>
        <v>#NAME?</v>
      </c>
      <c r="I37" s="66"/>
    </row>
    <row r="38" spans="1:9" x14ac:dyDescent="0.3">
      <c r="A38" s="569"/>
      <c r="B38" s="570"/>
      <c r="C38" s="571"/>
      <c r="D38" s="68"/>
      <c r="E38" s="69"/>
      <c r="F38" s="70" t="s">
        <v>34</v>
      </c>
      <c r="G38" s="90" t="e">
        <f ca="1">G37-G39</f>
        <v>#NAME?</v>
      </c>
      <c r="H38" s="89" t="e">
        <f ca="1">H37-H39</f>
        <v>#NAME?</v>
      </c>
      <c r="I38" s="66"/>
    </row>
    <row r="39" spans="1:9" ht="13.5" thickBot="1" x14ac:dyDescent="0.35">
      <c r="A39" s="572"/>
      <c r="B39" s="573"/>
      <c r="C39" s="574"/>
      <c r="D39" s="71"/>
      <c r="E39" s="72"/>
      <c r="F39" s="73" t="s">
        <v>35</v>
      </c>
      <c r="G39" s="91"/>
      <c r="H39" s="92"/>
      <c r="I39" s="66"/>
    </row>
  </sheetData>
  <mergeCells count="22">
    <mergeCell ref="E23:E25"/>
    <mergeCell ref="F23:F25"/>
    <mergeCell ref="A36:C39"/>
    <mergeCell ref="A1:E1"/>
    <mergeCell ref="A2:F2"/>
    <mergeCell ref="A21:E21"/>
    <mergeCell ref="A22:F22"/>
    <mergeCell ref="A16:C19"/>
    <mergeCell ref="A3:A5"/>
    <mergeCell ref="B3:B5"/>
    <mergeCell ref="A23:A25"/>
    <mergeCell ref="B23:B25"/>
    <mergeCell ref="C3:C5"/>
    <mergeCell ref="D3:D5"/>
    <mergeCell ref="C23:C25"/>
    <mergeCell ref="D23:D25"/>
    <mergeCell ref="O1:Q1"/>
    <mergeCell ref="O21:Q21"/>
    <mergeCell ref="L1:M1"/>
    <mergeCell ref="L21:M21"/>
    <mergeCell ref="E3:E5"/>
    <mergeCell ref="F3:F5"/>
  </mergeCells>
  <phoneticPr fontId="0" type="noConversion"/>
  <pageMargins left="0.78740157480314965" right="0.39370078740157483" top="0.39370078740157483" bottom="0.39370078740157483" header="0" footer="0"/>
  <pageSetup fitToWidth="99" pageOrder="overThenDown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M46"/>
  <sheetViews>
    <sheetView zoomScaleNormal="100" workbookViewId="0">
      <selection activeCell="D23" sqref="D23"/>
    </sheetView>
  </sheetViews>
  <sheetFormatPr defaultRowHeight="12.5" x14ac:dyDescent="0.25"/>
  <cols>
    <col min="1" max="1" width="3.453125" customWidth="1"/>
    <col min="2" max="2" width="14.26953125" customWidth="1"/>
    <col min="3" max="4" width="13.1796875" customWidth="1"/>
    <col min="5" max="5" width="11.7265625" customWidth="1"/>
    <col min="6" max="6" width="13.1796875" customWidth="1"/>
    <col min="7" max="15" width="6.54296875" customWidth="1"/>
  </cols>
  <sheetData>
    <row r="1" spans="1:13" s="14" customFormat="1" ht="31.5" customHeight="1" x14ac:dyDescent="0.4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4">
      <c r="C2" s="43"/>
      <c r="D2" s="43" t="s">
        <v>19</v>
      </c>
      <c r="E2" s="29"/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35">
      <c r="D3" s="31"/>
      <c r="G3" s="31"/>
      <c r="H3" s="31"/>
      <c r="I3" s="31"/>
      <c r="J3" s="31"/>
      <c r="K3" s="31"/>
      <c r="L3" s="31"/>
    </row>
    <row r="4" spans="1:13" ht="12.75" customHeight="1" thickBot="1" x14ac:dyDescent="0.35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5">
      <c r="A5" s="580" t="s">
        <v>0</v>
      </c>
      <c r="B5" s="536" t="s">
        <v>9</v>
      </c>
      <c r="C5" s="536" t="s">
        <v>5</v>
      </c>
      <c r="D5" s="536" t="s">
        <v>6</v>
      </c>
      <c r="E5" s="536" t="s">
        <v>7</v>
      </c>
      <c r="F5" s="536" t="s">
        <v>8</v>
      </c>
      <c r="G5" s="2" t="s">
        <v>10</v>
      </c>
      <c r="H5" s="23" t="s">
        <v>11</v>
      </c>
      <c r="I5" s="13"/>
    </row>
    <row r="6" spans="1:13" ht="13.5" thickBot="1" x14ac:dyDescent="0.3">
      <c r="A6" s="581"/>
      <c r="B6" s="537"/>
      <c r="C6" s="537"/>
      <c r="D6" s="537"/>
      <c r="E6" s="537"/>
      <c r="F6" s="537"/>
      <c r="G6" s="27" t="s">
        <v>1</v>
      </c>
      <c r="H6" s="28">
        <f>G6+2</f>
        <v>3</v>
      </c>
      <c r="I6" s="13"/>
    </row>
    <row r="7" spans="1:13" ht="13" x14ac:dyDescent="0.25">
      <c r="A7" s="3">
        <v>1</v>
      </c>
      <c r="B7" s="4" t="e">
        <f ca="1">pikasStopName()</f>
        <v>#NAME?</v>
      </c>
      <c r="C7" s="36" t="e">
        <f ca="1">pikasStopKm()</f>
        <v>#NAME?</v>
      </c>
      <c r="D7" s="36" t="e">
        <f ca="1">OFFSET(C7,1,0)-C7</f>
        <v>#NAME?</v>
      </c>
      <c r="E7" s="30" t="e">
        <f ca="1">pikasStopNum()</f>
        <v>#NAME?</v>
      </c>
      <c r="F7" s="53"/>
      <c r="G7" s="5"/>
      <c r="H7" s="21"/>
      <c r="I7" s="13"/>
    </row>
    <row r="8" spans="1:13" ht="13" x14ac:dyDescent="0.25">
      <c r="A8" s="3" t="e">
        <f ca="1">IF(B8&lt;&gt;"",OFFSET(A8,-1,0)+1,"")</f>
        <v>#NAME?</v>
      </c>
      <c r="B8" s="4" t="e">
        <f t="shared" ref="B8:B16" ca="1" si="0">pikasStopName()</f>
        <v>#NAME?</v>
      </c>
      <c r="C8" s="36" t="e">
        <f t="shared" ref="C8:C16" ca="1" si="1">pikasStopKm()</f>
        <v>#NAME?</v>
      </c>
      <c r="D8" s="36" t="e">
        <f t="shared" ref="D8:D16" ca="1" si="2">OFFSET(C8,1,0)-C8</f>
        <v>#NAME?</v>
      </c>
      <c r="E8" s="30" t="e">
        <f t="shared" ref="E8:E16" ca="1" si="3">pikasStopNum()</f>
        <v>#NAME?</v>
      </c>
      <c r="F8" s="53"/>
      <c r="G8" s="5"/>
      <c r="H8" s="21"/>
      <c r="I8" s="13"/>
    </row>
    <row r="9" spans="1:13" ht="13" x14ac:dyDescent="0.25">
      <c r="A9" s="3" t="e">
        <f t="shared" ref="A9:A16" ca="1" si="4">IF(B9&lt;&gt;"",OFFSET(A9,-1,0)+1,"")</f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ht="13" x14ac:dyDescent="0.25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ht="13" x14ac:dyDescent="0.25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ht="13" x14ac:dyDescent="0.25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ht="13" x14ac:dyDescent="0.25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ht="13" x14ac:dyDescent="0.25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ht="13" x14ac:dyDescent="0.25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5" thickBot="1" x14ac:dyDescent="0.3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5">
      <c r="A17" s="7"/>
      <c r="B17" s="8"/>
      <c r="C17" s="8"/>
      <c r="D17" s="9"/>
      <c r="E17" s="10"/>
      <c r="F17" s="11" t="s">
        <v>12</v>
      </c>
      <c r="G17" s="12" t="s">
        <v>2</v>
      </c>
      <c r="H17" s="24" t="s">
        <v>2</v>
      </c>
      <c r="I17" s="13"/>
    </row>
    <row r="18" spans="1:13" x14ac:dyDescent="0.25">
      <c r="A18" s="13" t="s">
        <v>3</v>
      </c>
      <c r="B18" s="14"/>
      <c r="C18" s="14"/>
      <c r="D18" s="15"/>
      <c r="E18" s="16"/>
      <c r="F18" s="17" t="s">
        <v>13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5">
      <c r="A19" s="13" t="s">
        <v>4</v>
      </c>
      <c r="B19" s="14"/>
      <c r="C19" s="14"/>
      <c r="D19" s="15"/>
      <c r="E19" s="16"/>
      <c r="F19" s="17" t="s">
        <v>14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x14ac:dyDescent="0.25">
      <c r="A20" s="13"/>
      <c r="B20" s="14"/>
      <c r="C20" s="14"/>
      <c r="D20" s="15"/>
      <c r="E20" s="16"/>
      <c r="F20" s="17" t="s">
        <v>15</v>
      </c>
      <c r="G20" s="18"/>
      <c r="H20" s="25"/>
      <c r="I20" s="13"/>
    </row>
    <row r="21" spans="1:13" x14ac:dyDescent="0.25">
      <c r="A21" s="13"/>
      <c r="B21" s="14"/>
      <c r="C21" s="14"/>
      <c r="D21" s="15"/>
      <c r="E21" s="16"/>
      <c r="F21" s="17" t="s">
        <v>18</v>
      </c>
      <c r="G21" s="18">
        <v>1</v>
      </c>
      <c r="H21" s="25">
        <v>1</v>
      </c>
      <c r="I21" s="13"/>
    </row>
    <row r="22" spans="1:13" x14ac:dyDescent="0.25">
      <c r="A22" s="13"/>
      <c r="B22" s="14"/>
      <c r="C22" s="14"/>
      <c r="D22" s="15"/>
      <c r="E22" s="582" t="s">
        <v>16</v>
      </c>
      <c r="F22" s="583"/>
      <c r="G22" s="32" t="e">
        <f ca="1">G18/(24*IF(G19&gt;0,G19,1))</f>
        <v>#NAME?</v>
      </c>
      <c r="H22" s="33" t="e">
        <f ca="1">H18/(24*IF(H19&gt;0,H19,1))</f>
        <v>#NAME?</v>
      </c>
      <c r="I22" s="13"/>
    </row>
    <row r="23" spans="1:13" ht="13" thickBot="1" x14ac:dyDescent="0.3">
      <c r="A23" s="47"/>
      <c r="B23" s="48"/>
      <c r="C23" s="48"/>
      <c r="D23" s="49"/>
      <c r="E23" s="19"/>
      <c r="F23" s="46" t="s">
        <v>17</v>
      </c>
      <c r="G23" s="20"/>
      <c r="H23" s="26"/>
      <c r="I23" s="13"/>
    </row>
    <row r="24" spans="1:13" s="14" customFormat="1" ht="31.5" customHeight="1" x14ac:dyDescent="0.4">
      <c r="C24" s="39"/>
      <c r="E24" s="40"/>
      <c r="F24" s="40"/>
      <c r="G24" s="41"/>
      <c r="H24" s="40"/>
      <c r="I24" s="40"/>
      <c r="M24" s="42"/>
    </row>
    <row r="25" spans="1:13" s="14" customFormat="1" ht="16.5" customHeight="1" x14ac:dyDescent="0.4">
      <c r="C25" s="43"/>
      <c r="D25" s="43" t="s">
        <v>19</v>
      </c>
      <c r="E25" s="29"/>
      <c r="F25" s="50" t="e">
        <f ca="1">F2</f>
        <v>#NAME?</v>
      </c>
      <c r="G25" s="44"/>
      <c r="H25" s="37"/>
      <c r="L25" s="45"/>
    </row>
    <row r="26" spans="1:13" s="14" customFormat="1" ht="16.5" customHeight="1" x14ac:dyDescent="0.35">
      <c r="D26" s="31"/>
      <c r="G26" s="31"/>
      <c r="H26" s="31"/>
      <c r="I26" s="31"/>
      <c r="J26" s="31"/>
      <c r="K26" s="31"/>
      <c r="L26" s="31"/>
    </row>
    <row r="27" spans="1:13" ht="12.75" customHeight="1" thickBot="1" x14ac:dyDescent="0.35">
      <c r="D27" s="14"/>
      <c r="E27" s="14"/>
      <c r="G27" s="14"/>
      <c r="H27" s="14"/>
      <c r="I27" s="14"/>
      <c r="J27" s="38"/>
      <c r="K27" s="1"/>
      <c r="L27" s="1"/>
    </row>
    <row r="28" spans="1:13" ht="48" customHeight="1" x14ac:dyDescent="0.25">
      <c r="A28" s="580" t="s">
        <v>0</v>
      </c>
      <c r="B28" s="536" t="s">
        <v>9</v>
      </c>
      <c r="C28" s="536" t="s">
        <v>5</v>
      </c>
      <c r="D28" s="536" t="s">
        <v>6</v>
      </c>
      <c r="E28" s="536" t="s">
        <v>7</v>
      </c>
      <c r="F28" s="536" t="s">
        <v>8</v>
      </c>
      <c r="G28" s="2" t="s">
        <v>10</v>
      </c>
      <c r="H28" s="23" t="s">
        <v>11</v>
      </c>
      <c r="I28" s="13"/>
    </row>
    <row r="29" spans="1:13" ht="13.5" thickBot="1" x14ac:dyDescent="0.3">
      <c r="A29" s="581"/>
      <c r="B29" s="537"/>
      <c r="C29" s="537"/>
      <c r="D29" s="537"/>
      <c r="E29" s="537"/>
      <c r="F29" s="537"/>
      <c r="G29" s="27">
        <v>2</v>
      </c>
      <c r="H29" s="28">
        <f>G29+2</f>
        <v>4</v>
      </c>
      <c r="I29" s="13"/>
    </row>
    <row r="30" spans="1:13" ht="13" x14ac:dyDescent="0.25">
      <c r="A30" s="3">
        <v>1</v>
      </c>
      <c r="B30" s="4" t="e">
        <f ca="1">pikasStopName()</f>
        <v>#NAME?</v>
      </c>
      <c r="C30" s="36" t="e">
        <f ca="1">pikasStopKm()</f>
        <v>#NAME?</v>
      </c>
      <c r="D30" s="36" t="e">
        <f ca="1">OFFSET(C30,1,0)-C30</f>
        <v>#NAME?</v>
      </c>
      <c r="E30" s="30" t="e">
        <f ca="1">pikasStopNum()</f>
        <v>#NAME?</v>
      </c>
      <c r="F30" s="53"/>
      <c r="G30" s="5"/>
      <c r="H30" s="21"/>
      <c r="I30" s="13"/>
    </row>
    <row r="31" spans="1:13" ht="13" x14ac:dyDescent="0.25">
      <c r="A31" s="3" t="e">
        <f ca="1">IF(B31&lt;&gt;"",OFFSET(A31,-1,0)+1,"")</f>
        <v>#NAME?</v>
      </c>
      <c r="B31" s="4" t="e">
        <f t="shared" ref="B31:B39" ca="1" si="5">pikasStopName()</f>
        <v>#NAME?</v>
      </c>
      <c r="C31" s="36" t="e">
        <f t="shared" ref="C31:C39" ca="1" si="6">pikasStopKm()</f>
        <v>#NAME?</v>
      </c>
      <c r="D31" s="36" t="e">
        <f t="shared" ref="D31:D39" ca="1" si="7">OFFSET(C31,1,0)-C31</f>
        <v>#NAME?</v>
      </c>
      <c r="E31" s="30" t="e">
        <f t="shared" ref="E31:E39" ca="1" si="8">pikasStopNum()</f>
        <v>#NAME?</v>
      </c>
      <c r="F31" s="53"/>
      <c r="G31" s="5"/>
      <c r="H31" s="21"/>
      <c r="I31" s="13"/>
    </row>
    <row r="32" spans="1:13" ht="13" x14ac:dyDescent="0.25">
      <c r="A32" s="3" t="e">
        <f t="shared" ref="A32:A39" ca="1" si="9">IF(B32&lt;&gt;"",OFFSET(A32,-1,0)+1,"")</f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ht="13" x14ac:dyDescent="0.25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ht="13" x14ac:dyDescent="0.25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ht="13" x14ac:dyDescent="0.25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ht="13" x14ac:dyDescent="0.25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3"/>
      <c r="G36" s="5"/>
      <c r="H36" s="21"/>
      <c r="I36" s="13"/>
    </row>
    <row r="37" spans="1:9" ht="13" x14ac:dyDescent="0.25">
      <c r="A37" s="3" t="e">
        <f t="shared" ca="1" si="9"/>
        <v>#NAME?</v>
      </c>
      <c r="B37" s="4" t="e">
        <f t="shared" ca="1" si="5"/>
        <v>#NAME?</v>
      </c>
      <c r="C37" s="36" t="e">
        <f t="shared" ca="1" si="6"/>
        <v>#NAME?</v>
      </c>
      <c r="D37" s="36" t="e">
        <f t="shared" ca="1" si="7"/>
        <v>#NAME?</v>
      </c>
      <c r="E37" s="30" t="e">
        <f t="shared" ca="1" si="8"/>
        <v>#NAME?</v>
      </c>
      <c r="F37" s="53"/>
      <c r="G37" s="5"/>
      <c r="H37" s="21"/>
      <c r="I37" s="13"/>
    </row>
    <row r="38" spans="1:9" ht="13" x14ac:dyDescent="0.25">
      <c r="A38" s="3" t="e">
        <f t="shared" ca="1" si="9"/>
        <v>#NAME?</v>
      </c>
      <c r="B38" s="4" t="e">
        <f t="shared" ca="1" si="5"/>
        <v>#NAME?</v>
      </c>
      <c r="C38" s="36" t="e">
        <f t="shared" ca="1" si="6"/>
        <v>#NAME?</v>
      </c>
      <c r="D38" s="36" t="e">
        <f t="shared" ca="1" si="7"/>
        <v>#NAME?</v>
      </c>
      <c r="E38" s="30" t="e">
        <f t="shared" ca="1" si="8"/>
        <v>#NAME?</v>
      </c>
      <c r="F38" s="53"/>
      <c r="G38" s="5"/>
      <c r="H38" s="21"/>
      <c r="I38" s="13"/>
    </row>
    <row r="39" spans="1:9" ht="13.5" thickBot="1" x14ac:dyDescent="0.3">
      <c r="A39" s="3" t="e">
        <f t="shared" ca="1" si="9"/>
        <v>#NAME?</v>
      </c>
      <c r="B39" s="4" t="e">
        <f t="shared" ca="1" si="5"/>
        <v>#NAME?</v>
      </c>
      <c r="C39" s="36" t="e">
        <f t="shared" ca="1" si="6"/>
        <v>#NAME?</v>
      </c>
      <c r="D39" s="36" t="e">
        <f t="shared" ca="1" si="7"/>
        <v>#NAME?</v>
      </c>
      <c r="E39" s="30" t="e">
        <f t="shared" ca="1" si="8"/>
        <v>#NAME?</v>
      </c>
      <c r="F39" s="54"/>
      <c r="G39" s="6"/>
      <c r="H39" s="22"/>
      <c r="I39" s="13"/>
    </row>
    <row r="40" spans="1:9" x14ac:dyDescent="0.25">
      <c r="A40" s="7"/>
      <c r="B40" s="8"/>
      <c r="C40" s="8"/>
      <c r="D40" s="9"/>
      <c r="E40" s="10"/>
      <c r="F40" s="11" t="s">
        <v>12</v>
      </c>
      <c r="G40" s="12" t="s">
        <v>2</v>
      </c>
      <c r="H40" s="24" t="s">
        <v>2</v>
      </c>
      <c r="I40" s="13"/>
    </row>
    <row r="41" spans="1:9" x14ac:dyDescent="0.25">
      <c r="A41" s="13" t="s">
        <v>3</v>
      </c>
      <c r="B41" s="14"/>
      <c r="C41" s="14"/>
      <c r="D41" s="15"/>
      <c r="E41" s="16"/>
      <c r="F41" s="17" t="s">
        <v>13</v>
      </c>
      <c r="G41" s="51" t="e">
        <f ca="1">pikasTripKm()</f>
        <v>#NAME?</v>
      </c>
      <c r="H41" s="52" t="e">
        <f ca="1">pikasTripKm()</f>
        <v>#NAME?</v>
      </c>
      <c r="I41" s="13"/>
    </row>
    <row r="42" spans="1:9" x14ac:dyDescent="0.25">
      <c r="A42" s="13" t="s">
        <v>4</v>
      </c>
      <c r="B42" s="14"/>
      <c r="C42" s="14"/>
      <c r="D42" s="15"/>
      <c r="E42" s="16"/>
      <c r="F42" s="17" t="s">
        <v>14</v>
      </c>
      <c r="G42" s="34" t="e">
        <f ca="1">pikasTripDuration()/(24*60)</f>
        <v>#NAME?</v>
      </c>
      <c r="H42" s="35" t="e">
        <f ca="1">pikasTripDuration()/(24*60)</f>
        <v>#NAME?</v>
      </c>
      <c r="I42" s="13"/>
    </row>
    <row r="43" spans="1:9" x14ac:dyDescent="0.25">
      <c r="A43" s="13"/>
      <c r="B43" s="14"/>
      <c r="C43" s="14"/>
      <c r="D43" s="15"/>
      <c r="E43" s="16"/>
      <c r="F43" s="17" t="s">
        <v>15</v>
      </c>
      <c r="G43" s="18"/>
      <c r="H43" s="25"/>
      <c r="I43" s="13"/>
    </row>
    <row r="44" spans="1:9" x14ac:dyDescent="0.25">
      <c r="A44" s="13"/>
      <c r="B44" s="14"/>
      <c r="C44" s="14"/>
      <c r="D44" s="15"/>
      <c r="E44" s="16"/>
      <c r="F44" s="17" t="s">
        <v>18</v>
      </c>
      <c r="G44" s="18">
        <v>1</v>
      </c>
      <c r="H44" s="25">
        <v>1</v>
      </c>
      <c r="I44" s="13"/>
    </row>
    <row r="45" spans="1:9" x14ac:dyDescent="0.25">
      <c r="A45" s="13"/>
      <c r="B45" s="14"/>
      <c r="C45" s="14"/>
      <c r="D45" s="15"/>
      <c r="E45" s="582" t="s">
        <v>16</v>
      </c>
      <c r="F45" s="583"/>
      <c r="G45" s="32" t="e">
        <f ca="1">G41/(24*IF(G42&gt;0,G42,1))</f>
        <v>#NAME?</v>
      </c>
      <c r="H45" s="33" t="e">
        <f ca="1">H41/(24*IF(H42&gt;0,H42,1))</f>
        <v>#NAME?</v>
      </c>
      <c r="I45" s="13"/>
    </row>
    <row r="46" spans="1:9" ht="13" thickBot="1" x14ac:dyDescent="0.3">
      <c r="A46" s="47"/>
      <c r="B46" s="48"/>
      <c r="C46" s="48"/>
      <c r="D46" s="49"/>
      <c r="E46" s="19"/>
      <c r="F46" s="46" t="s">
        <v>17</v>
      </c>
      <c r="G46" s="20"/>
      <c r="H46" s="26"/>
      <c r="I46" s="13"/>
    </row>
  </sheetData>
  <mergeCells count="14">
    <mergeCell ref="E28:E29"/>
    <mergeCell ref="F28:F29"/>
    <mergeCell ref="E5:E6"/>
    <mergeCell ref="F5:F6"/>
    <mergeCell ref="E45:F45"/>
    <mergeCell ref="E22:F22"/>
    <mergeCell ref="A5:A6"/>
    <mergeCell ref="B5:B6"/>
    <mergeCell ref="C5:C6"/>
    <mergeCell ref="D5:D6"/>
    <mergeCell ref="A28:A29"/>
    <mergeCell ref="B28:B29"/>
    <mergeCell ref="C28:C29"/>
    <mergeCell ref="D28:D29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43</vt:i4>
      </vt:variant>
    </vt:vector>
  </HeadingPairs>
  <TitlesOfParts>
    <vt:vector size="53" baseType="lpstr">
      <vt:lpstr>KV1 1-5</vt:lpstr>
      <vt:lpstr>KV2 1-5 </vt:lpstr>
      <vt:lpstr>KV3 1-5 </vt:lpstr>
      <vt:lpstr>KV4 1-5</vt:lpstr>
      <vt:lpstr>KV5 1-5</vt:lpstr>
      <vt:lpstr>KV6 1-5</vt:lpstr>
      <vt:lpstr>KV7 1-5</vt:lpstr>
      <vt:lpstr>Jelgava</vt:lpstr>
      <vt:lpstr>Talava</vt:lpstr>
      <vt:lpstr>Design Ufa RUS</vt:lpstr>
      <vt:lpstr>'Design Ufa RUS'!Prinditiitlid</vt:lpstr>
      <vt:lpstr>Jelgava!Prinditiitlid</vt:lpstr>
      <vt:lpstr>Talava!Prinditiitlid</vt:lpstr>
      <vt:lpstr>'KV3 1-5 '!Print_Area</vt:lpstr>
      <vt:lpstr>'KV6 1-5'!Print_Area</vt:lpstr>
      <vt:lpstr>'KV1 1-5'!Print_Titles</vt:lpstr>
      <vt:lpstr>'KV2 1-5 '!Print_Titles</vt:lpstr>
      <vt:lpstr>'KV3 1-5 '!Print_Titles</vt:lpstr>
      <vt:lpstr>'KV4 1-5'!Print_Titles</vt:lpstr>
      <vt:lpstr>'Design Ufa RUS'!Table1</vt:lpstr>
      <vt:lpstr>Jelgava!Table1</vt:lpstr>
      <vt:lpstr>'KV1 1-5'!Table1</vt:lpstr>
      <vt:lpstr>'KV2 1-5 '!Table1</vt:lpstr>
      <vt:lpstr>'KV3 1-5 '!Table1</vt:lpstr>
      <vt:lpstr>'KV4 1-5'!Table1</vt:lpstr>
      <vt:lpstr>Table1</vt:lpstr>
      <vt:lpstr>'KV1 1-5'!Table1_1</vt:lpstr>
      <vt:lpstr>'Design Ufa RUS'!Table2</vt:lpstr>
      <vt:lpstr>Jelgava!Table2</vt:lpstr>
      <vt:lpstr>'KV1 1-5'!Table2</vt:lpstr>
      <vt:lpstr>'KV2 1-5 '!Table2</vt:lpstr>
      <vt:lpstr>'KV3 1-5 '!Table2</vt:lpstr>
      <vt:lpstr>'KV4 1-5'!Table2</vt:lpstr>
      <vt:lpstr>Table2</vt:lpstr>
      <vt:lpstr>'KV1 1-5'!Table2_1</vt:lpstr>
      <vt:lpstr>'KV2 1-5 '!Table2_1</vt:lpstr>
      <vt:lpstr>'Design Ufa RUS'!TimeTable1</vt:lpstr>
      <vt:lpstr>Jelgava!TimeTable1</vt:lpstr>
      <vt:lpstr>'KV1 1-5'!TimeTable1</vt:lpstr>
      <vt:lpstr>'KV2 1-5 '!TimeTable1</vt:lpstr>
      <vt:lpstr>'KV3 1-5 '!TimeTable1</vt:lpstr>
      <vt:lpstr>'KV4 1-5'!TimeTable1</vt:lpstr>
      <vt:lpstr>TimeTable1</vt:lpstr>
      <vt:lpstr>'KV1 1-5'!TimeTable1_1</vt:lpstr>
      <vt:lpstr>'Design Ufa RUS'!TimeTable2</vt:lpstr>
      <vt:lpstr>Jelgava!TimeTable2</vt:lpstr>
      <vt:lpstr>'KV1 1-5'!TimeTable2</vt:lpstr>
      <vt:lpstr>'KV2 1-5 '!TimeTable2</vt:lpstr>
      <vt:lpstr>'KV3 1-5 '!TimeTable2</vt:lpstr>
      <vt:lpstr>'KV4 1-5'!TimeTable2</vt:lpstr>
      <vt:lpstr>TimeTable2</vt:lpstr>
      <vt:lpstr>'KV1 1-5'!TimeTable2_1</vt:lpstr>
      <vt:lpstr>'KV4 1-5'!TimeTable2_1</vt:lpstr>
    </vt:vector>
  </TitlesOfParts>
  <Manager>Romas Mickus</Manager>
  <Company>UAB Merakas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01b-Schedule for line, version 1.3.0724</dc:title>
  <dc:subject>Pikas reports</dc:subject>
  <dc:creator>Evaldas Jadenkus</dc:creator>
  <cp:lastModifiedBy>Karina Troshkina</cp:lastModifiedBy>
  <cp:lastPrinted>2019-08-21T13:41:22Z</cp:lastPrinted>
  <dcterms:created xsi:type="dcterms:W3CDTF">2003-02-27T16:16:01Z</dcterms:created>
  <dcterms:modified xsi:type="dcterms:W3CDTF">2020-08-26T07:42:35Z</dcterms:modified>
</cp:coreProperties>
</file>